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96" yWindow="45" windowWidth="9555" windowHeight="7320" activeTab="0"/>
  </bookViews>
  <sheets>
    <sheet name="dem4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'dem40'!$A$14:$L$245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'dem40'!$K$242</definedName>
    <definedName name="np">#REF!</definedName>
    <definedName name="Nutrition">#REF!</definedName>
    <definedName name="oges">#REF!</definedName>
    <definedName name="pension">#REF!</definedName>
    <definedName name="_xlnm.Print_Area" localSheetId="0">'dem40'!$A$1:$L$244</definedName>
    <definedName name="_xlnm.Print_Titles" localSheetId="0">'dem40'!$11:$14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'dem40'!#REF!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'dem40'!#REF!</definedName>
    <definedName name="swc">#REF!</definedName>
    <definedName name="tax">#REF!</definedName>
    <definedName name="Tourism" localSheetId="0">'dem40'!$D$107:$L$107</definedName>
    <definedName name="tourismcap" localSheetId="0">'dem40'!$D$240:$L$240</definedName>
    <definedName name="tourismrec" localSheetId="0">'dem40'!$D$245:$L$245</definedName>
    <definedName name="tourismRevenue" localSheetId="0">'dem40'!$E$9:$G$9</definedName>
    <definedName name="trec" localSheetId="0">'dem40'!#REF!</definedName>
    <definedName name="udhd">#REF!</definedName>
    <definedName name="urbancap">#REF!</definedName>
    <definedName name="Voted" localSheetId="0">'dem40'!$E$9:$G$9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'dem40'!#REF!</definedName>
    <definedName name="Z_239EE218_578E_4317_BEED_14D5D7089E27_.wvu.FilterData" localSheetId="0" hidden="1">'dem40'!$A$1:$L$243</definedName>
    <definedName name="Z_239EE218_578E_4317_BEED_14D5D7089E27_.wvu.PrintArea" localSheetId="0" hidden="1">'dem40'!$A$1:$L$242</definedName>
    <definedName name="Z_239EE218_578E_4317_BEED_14D5D7089E27_.wvu.PrintTitles" localSheetId="0" hidden="1">'dem40'!$11:$14</definedName>
    <definedName name="Z_302A3EA3_AE96_11D5_A646_0050BA3D7AFD_.wvu.Cols" localSheetId="0" hidden="1">'dem40'!#REF!</definedName>
    <definedName name="Z_302A3EA3_AE96_11D5_A646_0050BA3D7AFD_.wvu.FilterData" localSheetId="0" hidden="1">'dem40'!$A$1:$L$243</definedName>
    <definedName name="Z_302A3EA3_AE96_11D5_A646_0050BA3D7AFD_.wvu.PrintArea" localSheetId="0" hidden="1">'dem40'!$A$1:$L$242</definedName>
    <definedName name="Z_302A3EA3_AE96_11D5_A646_0050BA3D7AFD_.wvu.PrintTitles" localSheetId="0" hidden="1">'dem40'!$11:$14</definedName>
    <definedName name="Z_36DBA021_0ECB_11D4_8064_004005726899_.wvu.Cols" localSheetId="0" hidden="1">'dem40'!#REF!</definedName>
    <definedName name="Z_36DBA021_0ECB_11D4_8064_004005726899_.wvu.FilterData" localSheetId="0" hidden="1">'dem40'!$C$16:$C$243</definedName>
    <definedName name="Z_36DBA021_0ECB_11D4_8064_004005726899_.wvu.PrintArea" localSheetId="0" hidden="1">'dem40'!$A$1:$L$242</definedName>
    <definedName name="Z_36DBA021_0ECB_11D4_8064_004005726899_.wvu.PrintTitles" localSheetId="0" hidden="1">'dem40'!$11:$14</definedName>
    <definedName name="Z_93EBE921_AE91_11D5_8685_004005726899_.wvu.Cols" localSheetId="0" hidden="1">'dem40'!#REF!</definedName>
    <definedName name="Z_93EBE921_AE91_11D5_8685_004005726899_.wvu.FilterData" localSheetId="0" hidden="1">'dem40'!$C$16:$C$243</definedName>
    <definedName name="Z_93EBE921_AE91_11D5_8685_004005726899_.wvu.PrintArea" localSheetId="0" hidden="1">'dem40'!$A$1:$L$242</definedName>
    <definedName name="Z_93EBE921_AE91_11D5_8685_004005726899_.wvu.PrintTitles" localSheetId="0" hidden="1">'dem40'!$11:$14</definedName>
    <definedName name="Z_94DA79C1_0FDE_11D5_9579_000021DAEEA2_.wvu.Cols" localSheetId="0" hidden="1">'dem40'!#REF!</definedName>
    <definedName name="Z_94DA79C1_0FDE_11D5_9579_000021DAEEA2_.wvu.FilterData" localSheetId="0" hidden="1">'dem40'!$C$16:$C$243</definedName>
    <definedName name="Z_94DA79C1_0FDE_11D5_9579_000021DAEEA2_.wvu.PrintArea" localSheetId="0" hidden="1">'dem40'!$A$1:$L$242</definedName>
    <definedName name="Z_94DA79C1_0FDE_11D5_9579_000021DAEEA2_.wvu.PrintTitles" localSheetId="0" hidden="1">'dem40'!$11:$14</definedName>
    <definedName name="Z_B4CB0972_161F_11D5_8064_004005726899_.wvu.FilterData" localSheetId="0" hidden="1">'dem40'!$C$16:$C$243</definedName>
    <definedName name="Z_B4CB098C_161F_11D5_8064_004005726899_.wvu.FilterData" localSheetId="0" hidden="1">'dem40'!$C$16:$C$243</definedName>
    <definedName name="Z_B4CB098E_161F_11D5_8064_004005726899_.wvu.FilterData" localSheetId="0" hidden="1">'dem40'!$C$16:$C$243</definedName>
    <definedName name="Z_B4CB099E_161F_11D5_8064_004005726899_.wvu.FilterData" localSheetId="0" hidden="1">'dem40'!$C$16:$C$243</definedName>
    <definedName name="Z_C868F8C3_16D7_11D5_A68D_81D6213F5331_.wvu.Cols" localSheetId="0" hidden="1">'dem40'!#REF!</definedName>
    <definedName name="Z_C868F8C3_16D7_11D5_A68D_81D6213F5331_.wvu.FilterData" localSheetId="0" hidden="1">'dem40'!$C$16:$C$243</definedName>
    <definedName name="Z_C868F8C3_16D7_11D5_A68D_81D6213F5331_.wvu.PrintArea" localSheetId="0" hidden="1">'dem40'!$A$1:$L$242</definedName>
    <definedName name="Z_C868F8C3_16D7_11D5_A68D_81D6213F5331_.wvu.PrintTitles" localSheetId="0" hidden="1">'dem40'!$11:$14</definedName>
    <definedName name="Z_E5DF37BD_125C_11D5_8DC4_D0F5D88B3549_.wvu.Cols" localSheetId="0" hidden="1">'dem40'!#REF!</definedName>
    <definedName name="Z_E5DF37BD_125C_11D5_8DC4_D0F5D88B3549_.wvu.FilterData" localSheetId="0" hidden="1">'dem40'!$C$16:$C$243</definedName>
    <definedName name="Z_E5DF37BD_125C_11D5_8DC4_D0F5D88B3549_.wvu.PrintArea" localSheetId="0" hidden="1">'dem40'!$A$1:$L$242</definedName>
    <definedName name="Z_E5DF37BD_125C_11D5_8DC4_D0F5D88B3549_.wvu.PrintTitles" localSheetId="0" hidden="1">'dem40'!$11:$14</definedName>
    <definedName name="Z_F8ADACC1_164E_11D6_B603_000021DAEEA2_.wvu.Cols" localSheetId="0" hidden="1">'dem40'!#REF!</definedName>
    <definedName name="Z_F8ADACC1_164E_11D6_B603_000021DAEEA2_.wvu.FilterData" localSheetId="0" hidden="1">'dem40'!$C$16:$C$243</definedName>
    <definedName name="Z_F8ADACC1_164E_11D6_B603_000021DAEEA2_.wvu.PrintArea" localSheetId="0" hidden="1">'dem40'!$A$1:$L$242</definedName>
    <definedName name="Z_F8ADACC1_164E_11D6_B603_000021DAEEA2_.wvu.PrintTitles" localSheetId="0" hidden="1">'dem40'!$11:$14</definedName>
  </definedNames>
  <calcPr fullCalcOnLoad="1"/>
</workbook>
</file>

<file path=xl/sharedStrings.xml><?xml version="1.0" encoding="utf-8"?>
<sst xmlns="http://schemas.openxmlformats.org/spreadsheetml/2006/main" count="422" uniqueCount="297">
  <si>
    <t>Tourism</t>
  </si>
  <si>
    <t>Capital Outlay on Tourism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</si>
  <si>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</si>
  <si>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</si>
  <si>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</si>
  <si>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</si>
  <si>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</si>
  <si>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</si>
  <si>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</si>
  <si>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</si>
  <si>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</si>
  <si>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</si>
  <si>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Tourist Infrastructure</t>
  </si>
  <si>
    <t>Tourist Centre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</si>
  <si>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</si>
  <si>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</si>
  <si>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</si>
  <si>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</si>
  <si>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</si>
  <si>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</si>
  <si>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</si>
  <si>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</si>
  <si>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60.44.27</t>
  </si>
  <si>
    <t>Minor Works</t>
  </si>
  <si>
    <t>60.44.50</t>
  </si>
  <si>
    <t>Other Charges</t>
  </si>
  <si>
    <t>Tourism Office, Delhi</t>
  </si>
  <si>
    <t>60.38.01</t>
  </si>
  <si>
    <t>60.38.11</t>
  </si>
  <si>
    <t>60.38.13</t>
  </si>
  <si>
    <t>Tourism Office, Kolkata</t>
  </si>
  <si>
    <t>60.39.01</t>
  </si>
  <si>
    <t>60.39.11</t>
  </si>
  <si>
    <t>60.39.13</t>
  </si>
  <si>
    <t>Tourist Office, Siliguri</t>
  </si>
  <si>
    <t>60.40.01</t>
  </si>
  <si>
    <t>60.40.11</t>
  </si>
  <si>
    <t>60.40.13</t>
  </si>
  <si>
    <t>Tourist Accommodation</t>
  </si>
  <si>
    <t>60.46.01</t>
  </si>
  <si>
    <t>60.46.11</t>
  </si>
  <si>
    <t>60.46.13</t>
  </si>
  <si>
    <t>61.00.31</t>
  </si>
  <si>
    <t>Grants-in-aid</t>
  </si>
  <si>
    <t>Tourist Transport Service</t>
  </si>
  <si>
    <t>Operational Expenditure of Tourist Transport Services</t>
  </si>
  <si>
    <t>Helicopter Operation</t>
  </si>
  <si>
    <t>General</t>
  </si>
  <si>
    <t>Direction &amp; Administration</t>
  </si>
  <si>
    <t>00.44.01</t>
  </si>
  <si>
    <t>00.44.11</t>
  </si>
  <si>
    <t>00.44.13</t>
  </si>
  <si>
    <t>Promotion and Publicity</t>
  </si>
  <si>
    <t>Tourism Development Activities</t>
  </si>
  <si>
    <t>63.00.84</t>
  </si>
  <si>
    <t>Publicity (100% CSS)</t>
  </si>
  <si>
    <t>CAPITAL SECTION</t>
  </si>
  <si>
    <t>Development Projects</t>
  </si>
  <si>
    <t>60.00.77</t>
  </si>
  <si>
    <t>Construction of Ropeway at Namchi</t>
  </si>
  <si>
    <t>60.00.78</t>
  </si>
  <si>
    <t>Other Development Projects</t>
  </si>
  <si>
    <t>Construction</t>
  </si>
  <si>
    <t>61.00.71</t>
  </si>
  <si>
    <t>61.00.72</t>
  </si>
  <si>
    <t>61.00.74</t>
  </si>
  <si>
    <t>61.00.75</t>
  </si>
  <si>
    <t>DEMAND NO. 40</t>
  </si>
  <si>
    <t>60.00.82</t>
  </si>
  <si>
    <t>60.00.83</t>
  </si>
  <si>
    <t>60.00.86</t>
  </si>
  <si>
    <t>60.00.87</t>
  </si>
  <si>
    <t>Development of Buddhist Circuit at Tashiding in West Sikkim (100% CSS)</t>
  </si>
  <si>
    <t>61.00.76</t>
  </si>
  <si>
    <t>61.00.78</t>
  </si>
  <si>
    <t>60.00.80</t>
  </si>
  <si>
    <t>Land Compensation</t>
  </si>
  <si>
    <t>Destination Development of Soreng (100%CSS)</t>
  </si>
  <si>
    <t>Development of Tourist Circuits in East Sikkim (100%CSS)</t>
  </si>
  <si>
    <t>60.00.88</t>
  </si>
  <si>
    <t>60.00.89</t>
  </si>
  <si>
    <t>61.00.80</t>
  </si>
  <si>
    <t>Development of Tourist Circuit of Rangpo-Singtam, Lamatar-Samdruptse, Rumtek-Tingchim, Dzongu Lamaongden in West-Sikkim (100%CSS)</t>
  </si>
  <si>
    <t>Construction of Religious Circult Development Programme at Soreng in West Sikkim (100% CSS)</t>
  </si>
  <si>
    <t>Development of Trekking Trail to Bhaley Dhunga from Yangyang and other Infrastructure in South Sikkim (100% CSS)</t>
  </si>
  <si>
    <t>Development of Tourist Infrastructure at Rakdong Tintek (100 % CSS)</t>
  </si>
  <si>
    <t>60.00.90</t>
  </si>
  <si>
    <t>60.00.92</t>
  </si>
  <si>
    <t>60.00.93</t>
  </si>
  <si>
    <t>60.00.94</t>
  </si>
  <si>
    <t>60.00.95</t>
  </si>
  <si>
    <t>60.00.96</t>
  </si>
  <si>
    <t>60.00.98</t>
  </si>
  <si>
    <t>61.00.83</t>
  </si>
  <si>
    <t>Development of Pilgrimage and Cultural Centre at Ravongla</t>
  </si>
  <si>
    <t>II. Details of the estimates and the heads under which this grant will be accounted for:</t>
  </si>
  <si>
    <t>Revenue</t>
  </si>
  <si>
    <t>Capital</t>
  </si>
  <si>
    <t>Development of Tourist Circuit  in West Sikkim (100% CSS)</t>
  </si>
  <si>
    <t>Integrated Development of Pilgrimage Tourism and other Infrastructure at Sang in East Sikkim (100% CSS)</t>
  </si>
  <si>
    <t>Development of Tourist Infrastructure at Aritar, Phodong and Mangan in Sikkim            (100% CSS)</t>
  </si>
  <si>
    <t>Development of Trekking Routes in Sikkim   (100% CSS)</t>
  </si>
  <si>
    <t>Adventure Tourism</t>
  </si>
  <si>
    <t>Tourist Fair &amp; Festival</t>
  </si>
  <si>
    <t>Information</t>
  </si>
  <si>
    <t>Construction of Flower Show Pavilion at Namchi in South Sikkim   (100% CSS)</t>
  </si>
  <si>
    <t>Development   of   Community Park at Bojey &amp; Water Garden at Hee Pul under Integrated Development of Tourism, West Sikkim (100% CSS)</t>
  </si>
  <si>
    <t>Development   of   Buddhist Circuit along Chochen Pheri, East Sikkim 
(100% CSS)</t>
  </si>
  <si>
    <t>60.00.59</t>
  </si>
  <si>
    <t>60.00.60</t>
  </si>
  <si>
    <t>60.00.61</t>
  </si>
  <si>
    <t>60.00.62</t>
  </si>
  <si>
    <t>60.00.63</t>
  </si>
  <si>
    <t>60.00.64</t>
  </si>
  <si>
    <t>60.00.65</t>
  </si>
  <si>
    <t>60.00.66</t>
  </si>
  <si>
    <t>60.00.67</t>
  </si>
  <si>
    <t>60.00.68</t>
  </si>
  <si>
    <t>60.00.70</t>
  </si>
  <si>
    <t>60.00.69</t>
  </si>
  <si>
    <t>61.00.84</t>
  </si>
  <si>
    <t>61.00.85</t>
  </si>
  <si>
    <t>60.00.99</t>
  </si>
  <si>
    <t>61.00.63</t>
  </si>
  <si>
    <t>61.00.86</t>
  </si>
  <si>
    <t>60.00.52</t>
  </si>
  <si>
    <t>60.00.53</t>
  </si>
  <si>
    <t>60.00.54</t>
  </si>
  <si>
    <t>60.00.55</t>
  </si>
  <si>
    <t>60.00.56</t>
  </si>
  <si>
    <t>60.00.57</t>
  </si>
  <si>
    <t>60.00.58</t>
  </si>
  <si>
    <t>60.00.51</t>
  </si>
  <si>
    <t>60.00.49</t>
  </si>
  <si>
    <t>State Share  for Centrally Sponsored 
Schemes</t>
  </si>
  <si>
    <t>Construction of Cultural Village at Tharpu, West Sikkim (100%CSS)</t>
  </si>
  <si>
    <t>Development of Lake and its surrounding at Gufadara, Hee Bermoik (100%CSS)</t>
  </si>
  <si>
    <t>Development of Nathula Memencho-Kupuk Ganthang Tourist Circuit in East Sikkim  (100%CSS)</t>
  </si>
  <si>
    <t>Development of Trekking Route from Kabi to Tanzey i/c High Altitude Trek of Damboche-Jakthang and Thangu Phu in North Sikkim  (100%CSS)</t>
  </si>
  <si>
    <t>Tourist Infrastructure under Jorethang Constituency in South Sikkim  (100%CSS)</t>
  </si>
  <si>
    <t>Development of Rural Tourism Village at Chumbung, West Sikkim (100%CSS)</t>
  </si>
  <si>
    <t>Development of Lepcha Heritage Centre at Satam, Gagyong in South Sikkim 
(100% CSS)</t>
  </si>
  <si>
    <t>Construction of Tourist Reception Centre at Rangpo, East Sikkim (100% CSS)</t>
  </si>
  <si>
    <t>C - Economic Services (j) General Economic Services</t>
  </si>
  <si>
    <t>C - Capital Account of Economic Services</t>
  </si>
  <si>
    <t>Construction of Indian Himalayan Centre for Adventure and Eco-Tourism at Chemchey (100% CSS)</t>
  </si>
  <si>
    <t>61.00.87</t>
  </si>
  <si>
    <t>Development of Gangtok  as Major Tourism Destination (100%CSS)</t>
  </si>
  <si>
    <t>61.00.88</t>
  </si>
  <si>
    <t>61.00.65</t>
  </si>
  <si>
    <t>61.00.66</t>
  </si>
  <si>
    <t>61.00.67</t>
  </si>
  <si>
    <t>61.00.68</t>
  </si>
  <si>
    <t>61.00.69</t>
  </si>
  <si>
    <t>61.00.70</t>
  </si>
  <si>
    <t>61.00.73</t>
  </si>
  <si>
    <t>61.00.77</t>
  </si>
  <si>
    <t>61.00.79</t>
  </si>
  <si>
    <t>Rural Tourism Project at village Jaubari in South District of Sikkim (CSS)</t>
  </si>
  <si>
    <t>Const. of Tourist Infrastructure at Old Rumtek and Rey in East Sikkim (CSS)</t>
  </si>
  <si>
    <t>Rural Tourism Project at Village Rong, District, South Sikkim,Gangtok. (CSS)</t>
  </si>
  <si>
    <t>Rural Tourism Project at Village Maniram Bhanjyang in South District,Sikkim (CSS)</t>
  </si>
  <si>
    <t>Construction of Yatri Niwas at Assangthang in South Sikkim (CSS)</t>
  </si>
  <si>
    <t>Const. of Heritage Centre at Marchak and Beyong in East Sikkim (CSS)</t>
  </si>
  <si>
    <t>(j) Capital Account of General Economic Services</t>
  </si>
  <si>
    <t>West District</t>
  </si>
  <si>
    <t>62.60.50</t>
  </si>
  <si>
    <t>63.00.71</t>
  </si>
  <si>
    <t>63.00.72</t>
  </si>
  <si>
    <t>63.00.73</t>
  </si>
  <si>
    <t>Publicity</t>
  </si>
  <si>
    <t>63.00.74</t>
  </si>
  <si>
    <t>63.00.75</t>
  </si>
  <si>
    <t>Infrastructure Development at Saramsa (International Flori show)</t>
  </si>
  <si>
    <t>Development of High Altitude Trekking Route from Taschu to Sebang and Foot Trail from Kedyong Pilgrimage Monastery in North Sikkim under Destination Development Scheme. (CSS)</t>
  </si>
  <si>
    <t>Development of Rural Tourism Village at Timchim, North Sikkim (100%CSS)</t>
  </si>
  <si>
    <t>Development of Budang Gadi (Fort) at Central Pandam, East Sikkim 
(100% CSS)</t>
  </si>
  <si>
    <t>Dev. of Trekking Route to Green Lake and Nimtey in North Sikkim under Destination Development. (CSS)</t>
  </si>
  <si>
    <t>Dev. of Tourist Infrastructure at Jorethang in South Sikkim (CSS)</t>
  </si>
  <si>
    <t>Development of Tourist Infrastructure at Tendong and Jorepokheri (100% CSS)</t>
  </si>
  <si>
    <t>Construction of Interpretation &amp; 
Meditation Hall, Reception &amp; Tourist 
Amenity block, Consultancy for  Lord 
Buddha Statue and Garden at Rabong 
in South Sikkim (100% CSS)</t>
  </si>
  <si>
    <t>Institute of Hotel Management, 
Gangtok</t>
  </si>
  <si>
    <t>Development of Tourist Infrastructure at Tiffindara and Children Park at Namchi in South Sikkim. (CSS)</t>
  </si>
  <si>
    <t>2010-11</t>
  </si>
  <si>
    <t>63.00.86</t>
  </si>
  <si>
    <t>Tourism Police</t>
  </si>
  <si>
    <t>62.00.71</t>
  </si>
  <si>
    <t>62.00.72</t>
  </si>
  <si>
    <t>62.00.73</t>
  </si>
  <si>
    <t>62.00.74</t>
  </si>
  <si>
    <t>62.00.75</t>
  </si>
  <si>
    <t>62.00.76</t>
  </si>
  <si>
    <t>Destination Development of Mangan Tourist Axis including Heliport in North Sikkim (100% CSS)</t>
  </si>
  <si>
    <t>Development of Tourist Infrastructure at Yangyang in South Sikkim (100% CSS)</t>
  </si>
  <si>
    <t>Development of Tourist Infrastructure at Melli in South Sikkim (100% CSS)</t>
  </si>
  <si>
    <t>Destination Development of Geetang Khola Water Fall including Heliport in West Sikkim (100% CSS)</t>
  </si>
  <si>
    <t>62.00.77</t>
  </si>
  <si>
    <t>62.00.78</t>
  </si>
  <si>
    <t>62.00.79</t>
  </si>
  <si>
    <t>Tourist Destination Projects</t>
  </si>
  <si>
    <t>Rural Tourism Projects</t>
  </si>
  <si>
    <t>Development &amp; Promotion of Eco Tourism Destination in Lachung Yumthang in North Sikkim (100% CSS)</t>
  </si>
  <si>
    <t>Development of Camping Sites and Trekking Routes along Singhaila Trekking Trail in West Sikkim (100% CSS)</t>
  </si>
  <si>
    <t>Tourism Institutes</t>
  </si>
  <si>
    <t>Rural Tourism Project at Village Lower Tumin District East Sikkim (100% CSS)</t>
  </si>
  <si>
    <t>Soft Work Plan under CBSP (Capacity Building for Service Providers Scheme) of Ministry of Tourism Govt. of India for the site Village Pendam Gadi Budang, East Sikkim (100% CSS)</t>
  </si>
  <si>
    <t>Soft Work Plan under CBSP (Capacity Building for Service Providers Scheme) of Ministry of Tourism GOI, for the site Village Darap, West Sikkim (100% CSS)</t>
  </si>
  <si>
    <t>64.00.71</t>
  </si>
  <si>
    <t>N.E. State Tourism (NEST) Forum meeting (NEC)</t>
  </si>
  <si>
    <t>62.00.31</t>
  </si>
  <si>
    <t>Tourist Centre at Assam Lingzey</t>
  </si>
  <si>
    <t>Institute of Hotel Management, Gangtok</t>
  </si>
  <si>
    <t>State Share for Centrally Sponsored 
Schemes</t>
  </si>
  <si>
    <t>Approval of Software Work Plan under CBSP for Chumbung, West Sikkim  
(100%CSS)</t>
  </si>
  <si>
    <t>Development of Natural Tourist Spot at Damthang Bazar (100%CSS)</t>
  </si>
  <si>
    <t>Development of Car Park and Meeting Hall at Samdruptse in South Sikkim (100% CSS)</t>
  </si>
  <si>
    <t>Construction of View Tower at Balwakhani and Foot Trail around Gangtok, East Sikkim 
(100% CSS)</t>
  </si>
  <si>
    <t>Construction of Tourist Heritage Centre 
at Tek, South Sikkim (100% CSS)</t>
  </si>
  <si>
    <t>Beautification and Other Tourist Infrastructure at Tsongo under Destination Development (100% CSS)</t>
  </si>
  <si>
    <t>Development of Assam Lingzey to Khedi Trek Route including Other Tourist Infrastructure in East Sikkim (100% CSS)</t>
  </si>
  <si>
    <t>Construction of Pony Track and other Infrastructure at Hanuman Tok, Tashi View Point and Ganesh Tok at Gangtok, East  Sikkim (100% CSS)</t>
  </si>
  <si>
    <t>Software Work Plan under CBSP of Ministry of Tourism, Govt. of India for the site village Rong, District , South Gangtok.(CSS)</t>
  </si>
  <si>
    <t>Software Work Plan under CBSP of Ministry of Tourism, Govt. of India for the site Maniram Bhanjyang in South District, Sikkim (CSS)</t>
  </si>
  <si>
    <t>Development of Barshay Rhododendron Tourist Centre at Soreng in West Sikkim (CSS)</t>
  </si>
  <si>
    <t>Construction  of Tourist Infrastructure at Temi-Tarku in South Sikkim (CSS)</t>
  </si>
  <si>
    <t>Development of Tourist Infrastructure at Damthang in South Sikkim (CSS)</t>
  </si>
  <si>
    <t>Tourist Infrastructure at Rameydham Robdha Kamaldham and War Site at Topgay Dara, Sribadam in West Sikkim (CSS)</t>
  </si>
  <si>
    <t>Tourist Spot Development Kumrek i/c Trek Route Development from Gadi to Jhandidara via Dikling in East Sikkim (100% CSS)</t>
  </si>
  <si>
    <t>Destination Development of Tourist Infrastructure under Berfung Ralong Constituency i/c Heliport at Chemchey in South Sikkim (100% CSS)</t>
  </si>
  <si>
    <t>Tourist Circuit Enroute to Rumtek in East Sikkim (100% CSS)</t>
  </si>
  <si>
    <t>Rural Tourism Project at Village Srijunga Martam West Sikkim (100% CSS)</t>
  </si>
  <si>
    <t>Soft Work Plan under CBSP (Capacity Building for Service Providers Scheme) of Tourism Govt. of India for the Site Village Pastenga Gaucharan, East Sikkim 
(100% CSS)</t>
  </si>
  <si>
    <t>Setting up of a Food Craft Institute of Kichudumia, Namchi in South 
(100% CSS)</t>
  </si>
  <si>
    <t>2011-12</t>
  </si>
  <si>
    <t>63.00.76</t>
  </si>
  <si>
    <t>63.00.77</t>
  </si>
  <si>
    <t>63.00.78</t>
  </si>
  <si>
    <t>63.00.79</t>
  </si>
  <si>
    <t>Soft Work Plan under CBSP (Capacity Building for Service Providers Scheme) of Ministry of Tourism GOI, for the site Village Srijunga Martam, West Sikkim (100% CSS)</t>
  </si>
  <si>
    <t>Rural Tourism Project at village Darap,Distt.West Sikkim - Hardware (100% CSS)</t>
  </si>
  <si>
    <t>Rural Tourism Project at Village Pendam Gadi,East Sikkim - Hardware (100% CSS)</t>
  </si>
  <si>
    <t>Rural Tourism Project at Village Pastenga Gaucharan, East Sikkim - Hardware (100% CSS)</t>
  </si>
  <si>
    <t>TOURISM AND CIVIL AVIATION</t>
  </si>
  <si>
    <t>61.00.89</t>
  </si>
  <si>
    <t>Development of Pilgrimage Circuit at Rorathang, Reshi &amp; Rhenock in East Sikkim (100% CSS)</t>
  </si>
  <si>
    <t>63.00.80</t>
  </si>
  <si>
    <t>Soft Work Plan under CBSP (Capacity Building for Service Providers Scheme) of Ministry of Tourism GOI, for the site Village Lower Tumin, East Sikkim (100% CSS)</t>
  </si>
  <si>
    <t>62.00.80</t>
  </si>
  <si>
    <t>62.00.81</t>
  </si>
  <si>
    <t>Construction of Sky walk/ Tower at Bhaleydunga, Yangyang (State Specific Grant under 13th Finance Commission)</t>
  </si>
  <si>
    <t>63.00.81</t>
  </si>
  <si>
    <t>Development of Village Tourism ( State Specific Grants under 13th Finance Commission)</t>
  </si>
  <si>
    <t>(In Thousands of Rupees)</t>
  </si>
  <si>
    <t>I. Estimate of the amount required in the year ending 31st March, 2013 to defray the charges in respect of Tourism</t>
  </si>
  <si>
    <t xml:space="preserve">  2012-13</t>
  </si>
  <si>
    <t>Development of Buddhist Circuit in Sikkim including  Bodhgaya, Saranath</t>
  </si>
  <si>
    <t>Construction of Phamrong Ropeway and Development of Water fall</t>
  </si>
  <si>
    <t>Development of Picnic Spot</t>
  </si>
  <si>
    <t>Development of Tourist Infrastructure at Naitam, Lower Syari and Wayside Amenity at Bhusuk (Naitam), East Sikkim (100% CSS)</t>
  </si>
  <si>
    <t>Construction of Wayside Amenity at Phongla Junction along Namchi-Mamring Road, South Sikkim (100% CSS)</t>
  </si>
  <si>
    <t>Construction of Modern Wayside Amenity at Chakung along Nayabazar-Chakung-Soreng Road, West Sikkim (100% CSS)</t>
  </si>
  <si>
    <t>Construction of Modern Wayside Amenity at Sribadam along Kaluk-Sribadam-Soreng Road, West Sikkim (100% CSS)</t>
  </si>
  <si>
    <t>61.00.92</t>
  </si>
  <si>
    <t>61.00.91</t>
  </si>
  <si>
    <t>61.00.90</t>
  </si>
  <si>
    <t>62.00.82</t>
  </si>
  <si>
    <t>62.00.83</t>
  </si>
  <si>
    <t>62.00.84</t>
  </si>
  <si>
    <t>Construction of Modern Wayside Amenity at Rimbi Water Garden along Pelling-Rimbi-Yuksom road in West Sikkim (CSS)</t>
  </si>
  <si>
    <t>61.00.93</t>
  </si>
  <si>
    <t>Construction of Modern Amenity at Daramdin along Nayabazar-Daramdin-Sombaria-Hilley Road in West Sikkim (CSS)</t>
  </si>
  <si>
    <t>Development of Tourist Spot at Namli River (Opposite Science Centre) at Marchak in East Sikkim (CSS)</t>
  </si>
  <si>
    <t>Development of Integrated Adventure Tourism Infrastructure in and around Thamidara in East Sikkim (CSS)</t>
  </si>
  <si>
    <t>Development of Geo-Tourism Park at Mamley below Namchi in South Sikkim (100%CSS)</t>
  </si>
  <si>
    <t>63.00.87</t>
  </si>
  <si>
    <t>South Asia Tourism Infrastructure Development Project to Sub-Regional Tourism Development in Sikkim (ADB Projects)</t>
  </si>
  <si>
    <t>Siddeshwara Dham, Namchi</t>
  </si>
  <si>
    <t>63.00.88</t>
  </si>
  <si>
    <t>62.00.85</t>
  </si>
  <si>
    <t>Tantra Jantra Mantra Centre</t>
  </si>
  <si>
    <t>International Flower Festival</t>
  </si>
  <si>
    <t>62.00.86</t>
  </si>
  <si>
    <t>62.00.87</t>
  </si>
  <si>
    <t>Tourism Development of Upper Omchu Waterfalls, Poklok, Kamrang</t>
  </si>
  <si>
    <t>Changey Waterfall at 17-Bongten Sapong, West Sikkim</t>
  </si>
  <si>
    <t>Kali Khola, Passi - Picnic Spot 
Development</t>
  </si>
  <si>
    <t>View Point Development at Tinglay</t>
  </si>
  <si>
    <t>63.00.89</t>
  </si>
  <si>
    <t>Tourism Master Plan</t>
  </si>
  <si>
    <t>State Share for SPA</t>
  </si>
  <si>
    <t>Rinchenpong Guest House</t>
  </si>
  <si>
    <t>62.00.88</t>
  </si>
  <si>
    <t>62.00.89</t>
  </si>
  <si>
    <t>62.00.90</t>
  </si>
  <si>
    <t>Approval of Software Work Plan under 
CBSP for Tingchim, West Sikkim (100%CSS)</t>
  </si>
  <si>
    <t>Namchi to Samdruptse Ropeway, South-Sikkim (NLCPR)</t>
  </si>
  <si>
    <t>Indian Himalayan Centre for Adventure and Eco-tourism (IHCAE), Chemchey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</si>
</sst>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0#"/>
    <numFmt numFmtId="180" formatCode="0#"/>
    <numFmt numFmtId="181" formatCode="00000#"/>
    <numFmt numFmtId="182" formatCode="00.###"/>
    <numFmt numFmtId="183" formatCode="00.000"/>
    <numFmt numFmtId="184" formatCode="00.00"/>
    <numFmt numFmtId="185" formatCode="00.00.00"/>
    <numFmt numFmtId="186" formatCode="##.##.##"/>
    <numFmt numFmtId="187" formatCode="##.##.#0"/>
    <numFmt numFmtId="188" formatCode="_-* #,##0.00\ _k_r_-;\-* #,##0.00\ _k_r_-;_-* &quot;-&quot;??\ _k_r_-;_-@_-"/>
    <numFmt numFmtId="189" formatCode="##.00.##"/>
  </numFmts>
  <fonts count="25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/>
      <protection/>
    </xf>
    <xf numFmtId="0" fontId="4" fillId="0" borderId="0" xfId="57" applyFont="1" applyFill="1" applyAlignment="1">
      <alignment vertical="top"/>
      <protection/>
    </xf>
    <xf numFmtId="0" fontId="5" fillId="0" borderId="0" xfId="57" applyNumberFormat="1" applyFont="1" applyFill="1" applyBorder="1">
      <alignment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4" fillId="0" borderId="0" xfId="63" applyFont="1" applyFill="1" applyAlignment="1">
      <alignment vertical="top" wrapText="1"/>
      <protection/>
    </xf>
    <xf numFmtId="0" fontId="4" fillId="0" borderId="10" xfId="61" applyFont="1" applyFill="1" applyBorder="1">
      <alignment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/>
      <protection/>
    </xf>
    <xf numFmtId="0" fontId="6" fillId="0" borderId="10" xfId="61" applyNumberFormat="1" applyFont="1" applyFill="1" applyBorder="1" applyAlignment="1" applyProtection="1">
      <alignment horizontal="right"/>
      <protection/>
    </xf>
    <xf numFmtId="0" fontId="4" fillId="0" borderId="11" xfId="62" applyFont="1" applyFill="1" applyBorder="1" applyAlignment="1" applyProtection="1">
      <alignment vertical="top" wrapText="1"/>
      <protection/>
    </xf>
    <xf numFmtId="0" fontId="4" fillId="0" borderId="11" xfId="62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10" xfId="62" applyFont="1" applyFill="1" applyBorder="1" applyAlignment="1" applyProtection="1">
      <alignment vertical="top" wrapText="1"/>
      <protection/>
    </xf>
    <xf numFmtId="0" fontId="4" fillId="0" borderId="10" xfId="62" applyFont="1" applyFill="1" applyBorder="1" applyAlignment="1" applyProtection="1">
      <alignment horizontal="right" vertical="top" wrapText="1"/>
      <protection/>
    </xf>
    <xf numFmtId="0" fontId="4" fillId="0" borderId="10" xfId="61" applyFont="1" applyFill="1" applyBorder="1" applyProtection="1">
      <alignment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 applyFill="1" applyAlignment="1">
      <alignment vertical="top" wrapText="1"/>
      <protection/>
    </xf>
    <xf numFmtId="180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183" fontId="5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Alignment="1">
      <alignment wrapText="1"/>
      <protection/>
    </xf>
    <xf numFmtId="181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2" xfId="57" applyNumberFormat="1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>
      <alignment horizontal="right" wrapText="1"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184" fontId="4" fillId="0" borderId="0" xfId="57" applyNumberFormat="1" applyFont="1" applyFill="1" applyBorder="1" applyAlignment="1">
      <alignment vertical="top" wrapText="1"/>
      <protection/>
    </xf>
    <xf numFmtId="179" fontId="5" fillId="0" borderId="0" xfId="57" applyNumberFormat="1" applyFont="1" applyFill="1" applyBorder="1" applyAlignment="1">
      <alignment vertical="top" wrapText="1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0" xfId="63" applyFont="1" applyFill="1" applyBorder="1" applyAlignment="1">
      <alignment vertical="top" wrapText="1"/>
      <protection/>
    </xf>
    <xf numFmtId="0" fontId="4" fillId="0" borderId="0" xfId="63" applyFont="1" applyFill="1" applyAlignment="1">
      <alignment/>
      <protection/>
    </xf>
    <xf numFmtId="0" fontId="4" fillId="0" borderId="10" xfId="63" applyFont="1" applyFill="1" applyBorder="1" applyAlignment="1">
      <alignment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NumberFormat="1" applyFont="1" applyFill="1" applyAlignment="1" applyProtection="1">
      <alignment horizontal="right" wrapText="1"/>
      <protection/>
    </xf>
    <xf numFmtId="0" fontId="4" fillId="0" borderId="11" xfId="57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5" fillId="0" borderId="0" xfId="63" applyFont="1" applyFill="1" applyBorder="1" applyAlignment="1">
      <alignment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NumberFormat="1" applyFont="1" applyFill="1" applyAlignment="1">
      <alignment horizontal="right" wrapText="1"/>
      <protection/>
    </xf>
    <xf numFmtId="0" fontId="4" fillId="0" borderId="12" xfId="63" applyNumberFormat="1" applyFont="1" applyFill="1" applyBorder="1" applyAlignment="1" applyProtection="1">
      <alignment horizontal="right" wrapText="1"/>
      <protection/>
    </xf>
    <xf numFmtId="180" fontId="4" fillId="0" borderId="0" xfId="63" applyNumberFormat="1" applyFont="1" applyFill="1" applyAlignment="1">
      <alignment vertical="top" wrapText="1"/>
      <protection/>
    </xf>
    <xf numFmtId="0" fontId="4" fillId="0" borderId="0" xfId="63" applyFont="1" applyFill="1" applyAlignment="1" applyProtection="1">
      <alignment horizontal="left" vertical="top" wrapText="1"/>
      <protection/>
    </xf>
    <xf numFmtId="0" fontId="4" fillId="0" borderId="0" xfId="63" applyFont="1" applyFill="1" applyAlignment="1" applyProtection="1">
      <alignment vertical="top" wrapText="1"/>
      <protection/>
    </xf>
    <xf numFmtId="0" fontId="5" fillId="0" borderId="0" xfId="63" applyFont="1" applyFill="1" applyAlignment="1">
      <alignment vertical="top" wrapText="1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10" xfId="57" applyFont="1" applyFill="1" applyBorder="1">
      <alignment/>
      <protection/>
    </xf>
    <xf numFmtId="0" fontId="4" fillId="0" borderId="10" xfId="57" applyNumberFormat="1" applyFont="1" applyFill="1" applyBorder="1" applyAlignment="1">
      <alignment horizontal="right"/>
      <protection/>
    </xf>
    <xf numFmtId="43" fontId="4" fillId="0" borderId="0" xfId="42" applyFont="1" applyFill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0" fontId="5" fillId="0" borderId="0" xfId="60" applyFont="1" applyFill="1" applyBorder="1" applyAlignment="1">
      <alignment vertical="top" wrapText="1"/>
      <protection/>
    </xf>
    <xf numFmtId="183" fontId="5" fillId="0" borderId="10" xfId="57" applyNumberFormat="1" applyFont="1" applyFill="1" applyBorder="1" applyAlignment="1">
      <alignment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63" applyFont="1" applyFill="1" applyBorder="1" applyAlignment="1">
      <alignment/>
      <protection/>
    </xf>
    <xf numFmtId="49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57" applyNumberFormat="1" applyFont="1" applyFill="1" applyBorder="1" applyAlignment="1">
      <alignment horizontal="right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left" wrapText="1"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4" fillId="0" borderId="0" xfId="42" applyNumberFormat="1" applyFont="1" applyFill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0" fontId="4" fillId="0" borderId="0" xfId="42" applyNumberFormat="1" applyFont="1" applyFill="1" applyBorder="1" applyAlignment="1">
      <alignment horizontal="right" wrapText="1"/>
    </xf>
    <xf numFmtId="186" fontId="4" fillId="0" borderId="0" xfId="57" applyNumberFormat="1" applyFont="1" applyFill="1" applyBorder="1" applyAlignment="1">
      <alignment horizontal="right" vertical="top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187" fontId="4" fillId="0" borderId="0" xfId="57" applyNumberFormat="1" applyFont="1" applyFill="1" applyBorder="1" applyAlignment="1">
      <alignment horizontal="right" vertical="top" wrapText="1"/>
      <protection/>
    </xf>
    <xf numFmtId="49" fontId="4" fillId="0" borderId="0" xfId="57" applyNumberFormat="1" applyFont="1" applyFill="1" applyBorder="1" applyAlignment="1">
      <alignment horizontal="right" vertical="top" wrapText="1"/>
      <protection/>
    </xf>
    <xf numFmtId="49" fontId="4" fillId="0" borderId="0" xfId="63" applyNumberFormat="1" applyFont="1" applyFill="1" applyBorder="1" applyAlignment="1">
      <alignment horizontal="right" vertical="top" wrapText="1"/>
      <protection/>
    </xf>
    <xf numFmtId="49" fontId="4" fillId="0" borderId="10" xfId="63" applyNumberFormat="1" applyFont="1" applyFill="1" applyBorder="1" applyAlignment="1">
      <alignment horizontal="right" vertical="top" wrapText="1"/>
      <protection/>
    </xf>
    <xf numFmtId="0" fontId="4" fillId="0" borderId="0" xfId="63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49" fontId="4" fillId="0" borderId="0" xfId="64" applyNumberFormat="1" applyFont="1" applyFill="1" applyBorder="1" applyAlignment="1">
      <alignment horizontal="right" vertical="top" wrapText="1"/>
      <protection/>
    </xf>
    <xf numFmtId="49" fontId="4" fillId="0" borderId="0" xfId="64" applyNumberFormat="1" applyFont="1" applyFill="1" applyBorder="1" applyAlignment="1">
      <alignment horizontal="right" vertical="top" wrapText="1"/>
      <protection/>
    </xf>
    <xf numFmtId="49" fontId="4" fillId="0" borderId="0" xfId="63" applyNumberFormat="1" applyFont="1" applyFill="1" applyBorder="1" applyAlignment="1">
      <alignment horizontal="right" vertical="top" wrapText="1"/>
      <protection/>
    </xf>
    <xf numFmtId="49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10" xfId="63" applyFont="1" applyFill="1" applyBorder="1" applyAlignment="1" applyProtection="1">
      <alignment horizontal="left" vertical="top" wrapText="1"/>
      <protection/>
    </xf>
    <xf numFmtId="49" fontId="4" fillId="0" borderId="10" xfId="64" applyNumberFormat="1" applyFont="1" applyFill="1" applyBorder="1" applyAlignment="1">
      <alignment horizontal="right" vertical="top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63" applyNumberFormat="1" applyFont="1" applyFill="1" applyBorder="1" applyAlignment="1" applyProtection="1">
      <alignment horizontal="right" wrapText="1"/>
      <protection/>
    </xf>
    <xf numFmtId="0" fontId="4" fillId="0" borderId="0" xfId="62" applyFont="1" applyFill="1" applyBorder="1" applyAlignment="1" applyProtection="1">
      <alignment vertical="top"/>
      <protection/>
    </xf>
    <xf numFmtId="0" fontId="4" fillId="0" borderId="0" xfId="61" applyNumberFormat="1" applyFont="1" applyFill="1" applyAlignment="1" applyProtection="1">
      <alignment horizontal="center"/>
      <protection/>
    </xf>
    <xf numFmtId="0" fontId="4" fillId="0" borderId="11" xfId="61" applyNumberFormat="1" applyFont="1" applyFill="1" applyBorder="1" applyAlignment="1" applyProtection="1">
      <alignment horizontal="center"/>
      <protection/>
    </xf>
    <xf numFmtId="0" fontId="4" fillId="0" borderId="0" xfId="61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.6.04_Dem40" xfId="58"/>
    <cellStyle name="Normal_BUDGET FOR  03-04" xfId="59"/>
    <cellStyle name="Normal_BUDGET FOR  03-04..." xfId="60"/>
    <cellStyle name="Normal_BUDGET-2000" xfId="61"/>
    <cellStyle name="Normal_budgetDocNIC02-03" xfId="62"/>
    <cellStyle name="Normal_DEMAND17" xfId="63"/>
    <cellStyle name="Normal_DEMAND17_Dem40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64"/>
  <sheetViews>
    <sheetView tabSelected="1" view="pageBreakPreview" zoomScaleNormal="115" zoomScaleSheetLayoutView="100" zoomScalePageLayoutView="0" workbookViewId="0" topLeftCell="E214">
      <selection activeCell="P225" sqref="P225"/>
    </sheetView>
  </sheetViews>
  <sheetFormatPr defaultColWidth="11.00390625" defaultRowHeight="12.75"/>
  <cols>
    <col min="1" max="1" width="6.421875" style="5" customWidth="1"/>
    <col min="2" max="2" width="8.140625" style="5" customWidth="1"/>
    <col min="3" max="3" width="34.57421875" style="2" customWidth="1"/>
    <col min="4" max="4" width="8.57421875" style="15" customWidth="1"/>
    <col min="5" max="5" width="9.421875" style="15" customWidth="1"/>
    <col min="6" max="6" width="8.421875" style="2" customWidth="1"/>
    <col min="7" max="7" width="8.57421875" style="2" customWidth="1"/>
    <col min="8" max="8" width="8.57421875" style="15" customWidth="1"/>
    <col min="9" max="9" width="8.421875" style="15" customWidth="1"/>
    <col min="10" max="10" width="8.57421875" style="15" customWidth="1"/>
    <col min="11" max="11" width="9.140625" style="2" customWidth="1"/>
    <col min="12" max="12" width="8.421875" style="2" customWidth="1"/>
    <col min="13" max="16384" width="11.00390625" style="2" customWidth="1"/>
  </cols>
  <sheetData>
    <row r="1" spans="1:12" ht="12.75">
      <c r="A1" s="1"/>
      <c r="B1" s="1"/>
      <c r="C1" s="3"/>
      <c r="D1" s="4"/>
      <c r="E1" s="4" t="s">
        <v>67</v>
      </c>
      <c r="F1" s="3"/>
      <c r="G1" s="3"/>
      <c r="H1" s="4"/>
      <c r="I1" s="4"/>
      <c r="J1" s="4"/>
      <c r="K1" s="3"/>
      <c r="L1" s="3"/>
    </row>
    <row r="2" spans="1:12" ht="12.75">
      <c r="A2" s="1"/>
      <c r="B2" s="1"/>
      <c r="C2" s="3"/>
      <c r="D2" s="4"/>
      <c r="E2" s="4" t="s">
        <v>242</v>
      </c>
      <c r="F2" s="3"/>
      <c r="G2" s="3"/>
      <c r="H2" s="4"/>
      <c r="I2" s="4"/>
      <c r="J2" s="4"/>
      <c r="K2" s="3"/>
      <c r="L2" s="3"/>
    </row>
    <row r="3" spans="3:12" ht="12.75">
      <c r="C3" s="6"/>
      <c r="D3" s="7"/>
      <c r="E3" s="7"/>
      <c r="F3" s="6"/>
      <c r="G3" s="6"/>
      <c r="H3" s="7"/>
      <c r="I3" s="7"/>
      <c r="J3" s="7"/>
      <c r="K3" s="6"/>
      <c r="L3" s="6"/>
    </row>
    <row r="4" spans="4:12" ht="12.75">
      <c r="D4" s="93" t="s">
        <v>143</v>
      </c>
      <c r="E4" s="94">
        <v>3452</v>
      </c>
      <c r="F4" s="8" t="s">
        <v>0</v>
      </c>
      <c r="G4" s="9"/>
      <c r="H4" s="10"/>
      <c r="I4" s="10"/>
      <c r="J4" s="10"/>
      <c r="K4" s="9"/>
      <c r="L4" s="9"/>
    </row>
    <row r="5" spans="4:12" ht="12.75">
      <c r="D5" s="93" t="s">
        <v>144</v>
      </c>
      <c r="G5" s="9"/>
      <c r="H5" s="10"/>
      <c r="I5" s="10"/>
      <c r="J5" s="10"/>
      <c r="K5" s="9"/>
      <c r="L5" s="9"/>
    </row>
    <row r="6" spans="4:12" ht="12.75">
      <c r="D6" s="93" t="s">
        <v>164</v>
      </c>
      <c r="E6" s="94">
        <v>5452</v>
      </c>
      <c r="F6" s="8" t="s">
        <v>1</v>
      </c>
      <c r="G6" s="9"/>
      <c r="H6" s="10"/>
      <c r="I6" s="10"/>
      <c r="J6" s="10"/>
      <c r="K6" s="9"/>
      <c r="L6" s="9"/>
    </row>
    <row r="7" spans="1:12" ht="12.75">
      <c r="A7" s="11" t="s">
        <v>253</v>
      </c>
      <c r="C7" s="9"/>
      <c r="D7" s="10"/>
      <c r="E7" s="10"/>
      <c r="F7" s="9"/>
      <c r="G7" s="9"/>
      <c r="H7" s="10"/>
      <c r="I7" s="10"/>
      <c r="J7" s="10"/>
      <c r="K7" s="9"/>
      <c r="L7" s="9"/>
    </row>
    <row r="8" spans="1:12" ht="12.75">
      <c r="A8" s="12"/>
      <c r="D8" s="13"/>
      <c r="E8" s="14" t="s">
        <v>96</v>
      </c>
      <c r="F8" s="14" t="s">
        <v>97</v>
      </c>
      <c r="G8" s="14" t="s">
        <v>9</v>
      </c>
      <c r="K8" s="15"/>
      <c r="L8" s="15"/>
    </row>
    <row r="9" spans="1:12" ht="12.75">
      <c r="A9" s="12"/>
      <c r="D9" s="16" t="s">
        <v>2</v>
      </c>
      <c r="E9" s="4">
        <f>L108</f>
        <v>130563</v>
      </c>
      <c r="F9" s="4">
        <f>L241</f>
        <v>1518937</v>
      </c>
      <c r="G9" s="4">
        <f>F9+E9</f>
        <v>1649500</v>
      </c>
      <c r="K9" s="15"/>
      <c r="L9" s="15"/>
    </row>
    <row r="10" spans="1:12" ht="12.75">
      <c r="A10" s="11" t="s">
        <v>95</v>
      </c>
      <c r="C10" s="8"/>
      <c r="F10" s="15"/>
      <c r="G10" s="15"/>
      <c r="K10" s="15"/>
      <c r="L10" s="15"/>
    </row>
    <row r="11" spans="1:12" ht="12.75">
      <c r="A11" s="17"/>
      <c r="B11" s="17"/>
      <c r="C11" s="18"/>
      <c r="D11" s="19"/>
      <c r="E11" s="19"/>
      <c r="F11" s="19"/>
      <c r="G11" s="19"/>
      <c r="H11" s="19"/>
      <c r="I11" s="20"/>
      <c r="J11" s="21"/>
      <c r="K11" s="21"/>
      <c r="L11" s="22" t="s">
        <v>252</v>
      </c>
    </row>
    <row r="12" spans="1:12" s="26" customFormat="1" ht="12.75">
      <c r="A12" s="23"/>
      <c r="B12" s="24"/>
      <c r="C12" s="25"/>
      <c r="D12" s="133" t="s">
        <v>3</v>
      </c>
      <c r="E12" s="133"/>
      <c r="F12" s="132" t="s">
        <v>4</v>
      </c>
      <c r="G12" s="132"/>
      <c r="H12" s="132" t="s">
        <v>5</v>
      </c>
      <c r="I12" s="132"/>
      <c r="J12" s="132" t="s">
        <v>4</v>
      </c>
      <c r="K12" s="132"/>
      <c r="L12" s="132"/>
    </row>
    <row r="13" spans="1:12" s="26" customFormat="1" ht="12.75">
      <c r="A13" s="27"/>
      <c r="B13" s="28"/>
      <c r="C13" s="29" t="s">
        <v>6</v>
      </c>
      <c r="D13" s="134" t="s">
        <v>183</v>
      </c>
      <c r="E13" s="134"/>
      <c r="F13" s="134" t="s">
        <v>233</v>
      </c>
      <c r="G13" s="134"/>
      <c r="H13" s="134" t="s">
        <v>233</v>
      </c>
      <c r="I13" s="134"/>
      <c r="J13" s="134" t="s">
        <v>254</v>
      </c>
      <c r="K13" s="134"/>
      <c r="L13" s="134"/>
    </row>
    <row r="14" spans="1:12" s="26" customFormat="1" ht="12.75">
      <c r="A14" s="30"/>
      <c r="B14" s="31"/>
      <c r="C14" s="32"/>
      <c r="D14" s="33" t="s">
        <v>7</v>
      </c>
      <c r="E14" s="33" t="s">
        <v>8</v>
      </c>
      <c r="F14" s="33" t="s">
        <v>7</v>
      </c>
      <c r="G14" s="33" t="s">
        <v>8</v>
      </c>
      <c r="H14" s="33" t="s">
        <v>7</v>
      </c>
      <c r="I14" s="33" t="s">
        <v>8</v>
      </c>
      <c r="J14" s="33" t="s">
        <v>7</v>
      </c>
      <c r="K14" s="33" t="s">
        <v>8</v>
      </c>
      <c r="L14" s="33" t="s">
        <v>9</v>
      </c>
    </row>
    <row r="15" spans="1:12" s="26" customFormat="1" ht="12.75">
      <c r="A15" s="27"/>
      <c r="B15" s="28"/>
      <c r="C15" s="25"/>
      <c r="D15" s="34"/>
      <c r="E15" s="34"/>
      <c r="F15" s="34"/>
      <c r="G15" s="34"/>
      <c r="H15" s="34"/>
      <c r="I15" s="34"/>
      <c r="J15" s="34"/>
      <c r="K15" s="34"/>
      <c r="L15" s="34"/>
    </row>
    <row r="16" spans="3:12" ht="12.75">
      <c r="C16" s="35" t="s">
        <v>10</v>
      </c>
      <c r="D16" s="36"/>
      <c r="E16" s="36"/>
      <c r="F16" s="36"/>
      <c r="G16" s="37"/>
      <c r="H16" s="36"/>
      <c r="I16" s="36"/>
      <c r="J16" s="36"/>
      <c r="K16" s="36"/>
      <c r="L16" s="36"/>
    </row>
    <row r="17" spans="1:12" ht="12.75">
      <c r="A17" s="5" t="s">
        <v>11</v>
      </c>
      <c r="B17" s="38">
        <v>3452</v>
      </c>
      <c r="C17" s="35" t="s">
        <v>0</v>
      </c>
      <c r="F17" s="15"/>
      <c r="G17" s="15"/>
      <c r="K17" s="15"/>
      <c r="L17" s="15"/>
    </row>
    <row r="18" spans="1:12" ht="12.75">
      <c r="A18" s="1"/>
      <c r="B18" s="39">
        <v>1</v>
      </c>
      <c r="C18" s="40" t="s">
        <v>12</v>
      </c>
      <c r="F18" s="15"/>
      <c r="G18" s="15"/>
      <c r="K18" s="15"/>
      <c r="L18" s="15"/>
    </row>
    <row r="19" spans="1:12" ht="12.75">
      <c r="A19" s="1"/>
      <c r="B19" s="41">
        <v>1.101</v>
      </c>
      <c r="C19" s="35" t="s">
        <v>13</v>
      </c>
      <c r="F19" s="15"/>
      <c r="G19" s="15"/>
      <c r="K19" s="15"/>
      <c r="L19" s="15"/>
    </row>
    <row r="20" spans="1:12" ht="12.75">
      <c r="A20" s="1"/>
      <c r="B20" s="1">
        <v>60</v>
      </c>
      <c r="C20" s="42" t="s">
        <v>14</v>
      </c>
      <c r="F20" s="15"/>
      <c r="G20" s="15"/>
      <c r="K20" s="15"/>
      <c r="L20" s="15"/>
    </row>
    <row r="21" spans="1:12" ht="12.75">
      <c r="A21" s="1"/>
      <c r="B21" s="1">
        <v>44</v>
      </c>
      <c r="C21" s="42" t="s">
        <v>15</v>
      </c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2.75">
      <c r="A22" s="1"/>
      <c r="B22" s="44" t="s">
        <v>16</v>
      </c>
      <c r="C22" s="42" t="s">
        <v>17</v>
      </c>
      <c r="D22" s="45">
        <v>19302</v>
      </c>
      <c r="E22" s="46">
        <v>9851</v>
      </c>
      <c r="F22" s="47">
        <v>16897</v>
      </c>
      <c r="G22" s="46">
        <v>11100</v>
      </c>
      <c r="H22" s="45">
        <v>18554</v>
      </c>
      <c r="I22" s="46">
        <f>11100-63</f>
        <v>11037</v>
      </c>
      <c r="J22" s="110">
        <f>12000-14</f>
        <v>11986</v>
      </c>
      <c r="K22" s="46">
        <v>11551</v>
      </c>
      <c r="L22" s="46">
        <f>SUM(J22:K22)</f>
        <v>23537</v>
      </c>
    </row>
    <row r="23" spans="1:12" ht="12.75">
      <c r="A23" s="1"/>
      <c r="B23" s="44" t="s">
        <v>18</v>
      </c>
      <c r="C23" s="42" t="s">
        <v>19</v>
      </c>
      <c r="D23" s="45">
        <v>699</v>
      </c>
      <c r="E23" s="54">
        <v>364</v>
      </c>
      <c r="F23" s="47">
        <v>30</v>
      </c>
      <c r="G23" s="46">
        <v>27</v>
      </c>
      <c r="H23" s="45">
        <v>700</v>
      </c>
      <c r="I23" s="46">
        <v>27</v>
      </c>
      <c r="J23" s="47">
        <v>1</v>
      </c>
      <c r="K23" s="46">
        <v>30</v>
      </c>
      <c r="L23" s="46">
        <f>SUM(J23:K23)</f>
        <v>31</v>
      </c>
    </row>
    <row r="24" spans="1:12" ht="12.75">
      <c r="A24" s="1"/>
      <c r="B24" s="44" t="s">
        <v>20</v>
      </c>
      <c r="C24" s="42" t="s">
        <v>21</v>
      </c>
      <c r="D24" s="45">
        <v>2459</v>
      </c>
      <c r="E24" s="91">
        <v>0</v>
      </c>
      <c r="F24" s="47">
        <v>450</v>
      </c>
      <c r="G24" s="45">
        <v>250</v>
      </c>
      <c r="H24" s="45">
        <v>1950</v>
      </c>
      <c r="I24" s="47">
        <v>250</v>
      </c>
      <c r="J24" s="110">
        <v>2000</v>
      </c>
      <c r="K24" s="45">
        <v>272</v>
      </c>
      <c r="L24" s="54">
        <f>SUM(J24:K24)</f>
        <v>2272</v>
      </c>
    </row>
    <row r="25" spans="1:12" ht="12.75">
      <c r="A25" s="1"/>
      <c r="B25" s="44" t="s">
        <v>22</v>
      </c>
      <c r="C25" s="42" t="s">
        <v>23</v>
      </c>
      <c r="D25" s="91">
        <v>0</v>
      </c>
      <c r="E25" s="45">
        <v>1659</v>
      </c>
      <c r="F25" s="91">
        <v>0</v>
      </c>
      <c r="G25" s="15">
        <v>1</v>
      </c>
      <c r="H25" s="91">
        <v>0</v>
      </c>
      <c r="I25" s="91">
        <v>0</v>
      </c>
      <c r="J25" s="110">
        <v>1500</v>
      </c>
      <c r="K25" s="15">
        <v>1</v>
      </c>
      <c r="L25" s="46">
        <f>SUM(J25:K25)</f>
        <v>1501</v>
      </c>
    </row>
    <row r="26" spans="1:12" ht="12.75">
      <c r="A26" s="1"/>
      <c r="B26" s="44" t="s">
        <v>24</v>
      </c>
      <c r="C26" s="42" t="s">
        <v>25</v>
      </c>
      <c r="D26" s="91">
        <v>0</v>
      </c>
      <c r="E26" s="91">
        <v>0</v>
      </c>
      <c r="F26" s="47">
        <v>2080</v>
      </c>
      <c r="G26" s="91">
        <v>0</v>
      </c>
      <c r="H26" s="47">
        <v>2080</v>
      </c>
      <c r="I26" s="91">
        <v>0</v>
      </c>
      <c r="J26" s="110">
        <v>13602</v>
      </c>
      <c r="K26" s="91">
        <v>0</v>
      </c>
      <c r="L26" s="54">
        <f>SUM(J26:K26)</f>
        <v>13602</v>
      </c>
    </row>
    <row r="27" spans="1:12" ht="12.75">
      <c r="A27" s="1" t="s">
        <v>9</v>
      </c>
      <c r="B27" s="1">
        <v>44</v>
      </c>
      <c r="C27" s="42" t="s">
        <v>15</v>
      </c>
      <c r="D27" s="48">
        <f aca="true" t="shared" si="0" ref="D27:L27">SUM(D22:D26)</f>
        <v>22460</v>
      </c>
      <c r="E27" s="48">
        <f t="shared" si="0"/>
        <v>11874</v>
      </c>
      <c r="F27" s="96">
        <f>SUM(F22:F26)</f>
        <v>19457</v>
      </c>
      <c r="G27" s="48">
        <f>SUM(G22:G26)</f>
        <v>11378</v>
      </c>
      <c r="H27" s="48">
        <f t="shared" si="0"/>
        <v>23284</v>
      </c>
      <c r="I27" s="48">
        <f t="shared" si="0"/>
        <v>11314</v>
      </c>
      <c r="J27" s="96">
        <f t="shared" si="0"/>
        <v>29089</v>
      </c>
      <c r="K27" s="48">
        <f t="shared" si="0"/>
        <v>11854</v>
      </c>
      <c r="L27" s="48">
        <f t="shared" si="0"/>
        <v>40943</v>
      </c>
    </row>
    <row r="28" spans="1:12" ht="6" customHeight="1">
      <c r="A28" s="1"/>
      <c r="B28" s="44"/>
      <c r="C28" s="42"/>
      <c r="D28" s="45"/>
      <c r="E28" s="45"/>
      <c r="F28" s="45"/>
      <c r="G28" s="45"/>
      <c r="H28" s="45"/>
      <c r="I28" s="45"/>
      <c r="J28" s="45"/>
      <c r="K28" s="45"/>
      <c r="L28" s="46"/>
    </row>
    <row r="29" spans="1:12" ht="12.75">
      <c r="A29" s="1"/>
      <c r="B29" s="1">
        <v>38</v>
      </c>
      <c r="C29" s="42" t="s">
        <v>26</v>
      </c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12.75">
      <c r="A30" s="1"/>
      <c r="B30" s="44" t="s">
        <v>27</v>
      </c>
      <c r="C30" s="42" t="s">
        <v>17</v>
      </c>
      <c r="D30" s="91">
        <v>0</v>
      </c>
      <c r="E30" s="45">
        <v>3426</v>
      </c>
      <c r="F30" s="91">
        <v>0</v>
      </c>
      <c r="G30" s="45">
        <v>4537</v>
      </c>
      <c r="H30" s="91">
        <v>0</v>
      </c>
      <c r="I30" s="45">
        <f>4537-573</f>
        <v>3964</v>
      </c>
      <c r="J30" s="111">
        <v>0</v>
      </c>
      <c r="K30" s="45">
        <v>4172</v>
      </c>
      <c r="L30" s="46">
        <f>SUM(J30:K30)</f>
        <v>4172</v>
      </c>
    </row>
    <row r="31" spans="1:12" ht="12.75">
      <c r="A31" s="1"/>
      <c r="B31" s="44" t="s">
        <v>28</v>
      </c>
      <c r="C31" s="42" t="s">
        <v>19</v>
      </c>
      <c r="D31" s="47">
        <v>40</v>
      </c>
      <c r="E31" s="47">
        <v>41</v>
      </c>
      <c r="F31" s="47">
        <v>1</v>
      </c>
      <c r="G31" s="45">
        <v>41</v>
      </c>
      <c r="H31" s="45">
        <v>100</v>
      </c>
      <c r="I31" s="45">
        <v>41</v>
      </c>
      <c r="J31" s="47">
        <v>1</v>
      </c>
      <c r="K31" s="45">
        <v>45</v>
      </c>
      <c r="L31" s="46">
        <f>SUM(J31:K31)</f>
        <v>46</v>
      </c>
    </row>
    <row r="32" spans="1:12" ht="12.75">
      <c r="A32" s="1"/>
      <c r="B32" s="44" t="s">
        <v>29</v>
      </c>
      <c r="C32" s="42" t="s">
        <v>21</v>
      </c>
      <c r="D32" s="45">
        <v>160</v>
      </c>
      <c r="E32" s="45">
        <v>90</v>
      </c>
      <c r="F32" s="47">
        <v>1</v>
      </c>
      <c r="G32" s="45">
        <v>100</v>
      </c>
      <c r="H32" s="45">
        <v>41</v>
      </c>
      <c r="I32" s="45">
        <v>100</v>
      </c>
      <c r="J32" s="47">
        <v>1</v>
      </c>
      <c r="K32" s="45">
        <v>110</v>
      </c>
      <c r="L32" s="46">
        <f>SUM(J32:K32)</f>
        <v>111</v>
      </c>
    </row>
    <row r="33" spans="1:12" ht="12.75">
      <c r="A33" s="1" t="s">
        <v>9</v>
      </c>
      <c r="B33" s="1">
        <v>38</v>
      </c>
      <c r="C33" s="42" t="s">
        <v>26</v>
      </c>
      <c r="D33" s="48">
        <f aca="true" t="shared" si="1" ref="D33:L33">SUM(D30:D32)</f>
        <v>200</v>
      </c>
      <c r="E33" s="48">
        <f t="shared" si="1"/>
        <v>3557</v>
      </c>
      <c r="F33" s="96">
        <f>SUM(F30:F32)</f>
        <v>2</v>
      </c>
      <c r="G33" s="48">
        <f>SUM(G30:G32)</f>
        <v>4678</v>
      </c>
      <c r="H33" s="48">
        <f t="shared" si="1"/>
        <v>141</v>
      </c>
      <c r="I33" s="48">
        <f t="shared" si="1"/>
        <v>4105</v>
      </c>
      <c r="J33" s="96">
        <f t="shared" si="1"/>
        <v>2</v>
      </c>
      <c r="K33" s="48">
        <f t="shared" si="1"/>
        <v>4327</v>
      </c>
      <c r="L33" s="48">
        <f t="shared" si="1"/>
        <v>4329</v>
      </c>
    </row>
    <row r="34" spans="1:12" ht="6" customHeight="1">
      <c r="A34" s="1"/>
      <c r="B34" s="1"/>
      <c r="C34" s="42"/>
      <c r="D34" s="51"/>
      <c r="E34" s="51"/>
      <c r="F34" s="52"/>
      <c r="G34" s="51"/>
      <c r="H34" s="51"/>
      <c r="I34" s="51"/>
      <c r="J34" s="52"/>
      <c r="K34" s="51"/>
      <c r="L34" s="51"/>
    </row>
    <row r="35" spans="1:12" ht="12.75">
      <c r="A35" s="1"/>
      <c r="B35" s="1">
        <v>39</v>
      </c>
      <c r="C35" s="42" t="s">
        <v>30</v>
      </c>
      <c r="D35" s="51"/>
      <c r="E35" s="51"/>
      <c r="F35" s="51"/>
      <c r="G35" s="51"/>
      <c r="H35" s="51"/>
      <c r="I35" s="51"/>
      <c r="J35" s="51"/>
      <c r="K35" s="51"/>
      <c r="L35" s="53"/>
    </row>
    <row r="36" spans="1:12" ht="12.75">
      <c r="A36" s="1"/>
      <c r="B36" s="44" t="s">
        <v>31</v>
      </c>
      <c r="C36" s="42" t="s">
        <v>17</v>
      </c>
      <c r="D36" s="66">
        <v>0</v>
      </c>
      <c r="E36" s="51">
        <v>1122</v>
      </c>
      <c r="F36" s="66">
        <v>0</v>
      </c>
      <c r="G36" s="51">
        <v>1313</v>
      </c>
      <c r="H36" s="66">
        <v>0</v>
      </c>
      <c r="I36" s="51">
        <f>1313-772</f>
        <v>541</v>
      </c>
      <c r="J36" s="112">
        <v>0</v>
      </c>
      <c r="K36" s="51">
        <v>544</v>
      </c>
      <c r="L36" s="53">
        <f>SUM(J36:K36)</f>
        <v>544</v>
      </c>
    </row>
    <row r="37" spans="1:12" ht="12.75" customHeight="1">
      <c r="A37" s="1"/>
      <c r="B37" s="44" t="s">
        <v>32</v>
      </c>
      <c r="C37" s="42" t="s">
        <v>19</v>
      </c>
      <c r="D37" s="47">
        <v>84</v>
      </c>
      <c r="E37" s="91">
        <v>0</v>
      </c>
      <c r="F37" s="52">
        <v>1</v>
      </c>
      <c r="G37" s="51">
        <v>14</v>
      </c>
      <c r="H37" s="52">
        <v>40</v>
      </c>
      <c r="I37" s="51">
        <v>14</v>
      </c>
      <c r="J37" s="52">
        <v>1</v>
      </c>
      <c r="K37" s="51">
        <v>15</v>
      </c>
      <c r="L37" s="46">
        <f>SUM(J37:K37)</f>
        <v>16</v>
      </c>
    </row>
    <row r="38" spans="1:12" ht="12.75" customHeight="1">
      <c r="A38" s="1"/>
      <c r="B38" s="44" t="s">
        <v>33</v>
      </c>
      <c r="C38" s="42" t="s">
        <v>21</v>
      </c>
      <c r="D38" s="91">
        <v>0</v>
      </c>
      <c r="E38" s="45">
        <v>32</v>
      </c>
      <c r="F38" s="52">
        <v>1</v>
      </c>
      <c r="G38" s="51">
        <v>40</v>
      </c>
      <c r="H38" s="51">
        <v>16</v>
      </c>
      <c r="I38" s="51">
        <v>40</v>
      </c>
      <c r="J38" s="52">
        <v>1</v>
      </c>
      <c r="K38" s="51">
        <v>45</v>
      </c>
      <c r="L38" s="46">
        <f>SUM(J38:K38)</f>
        <v>46</v>
      </c>
    </row>
    <row r="39" spans="1:12" ht="12.75" customHeight="1">
      <c r="A39" s="49" t="s">
        <v>9</v>
      </c>
      <c r="B39" s="49">
        <v>39</v>
      </c>
      <c r="C39" s="50" t="s">
        <v>30</v>
      </c>
      <c r="D39" s="96">
        <f aca="true" t="shared" si="2" ref="D39:L39">SUM(D36:D38)</f>
        <v>84</v>
      </c>
      <c r="E39" s="48">
        <f t="shared" si="2"/>
        <v>1154</v>
      </c>
      <c r="F39" s="96">
        <f>SUM(F36:F38)</f>
        <v>2</v>
      </c>
      <c r="G39" s="48">
        <f>SUM(G36:G38)</f>
        <v>1367</v>
      </c>
      <c r="H39" s="48">
        <f t="shared" si="2"/>
        <v>56</v>
      </c>
      <c r="I39" s="48">
        <f t="shared" si="2"/>
        <v>595</v>
      </c>
      <c r="J39" s="96">
        <f t="shared" si="2"/>
        <v>2</v>
      </c>
      <c r="K39" s="48">
        <f t="shared" si="2"/>
        <v>604</v>
      </c>
      <c r="L39" s="48">
        <f t="shared" si="2"/>
        <v>606</v>
      </c>
    </row>
    <row r="40" spans="1:12" ht="4.5" customHeight="1">
      <c r="A40" s="1"/>
      <c r="B40" s="1"/>
      <c r="C40" s="42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 customHeight="1">
      <c r="A41" s="1"/>
      <c r="B41" s="1">
        <v>40</v>
      </c>
      <c r="C41" s="42" t="s">
        <v>34</v>
      </c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12.75" customHeight="1">
      <c r="A42" s="1"/>
      <c r="B42" s="44" t="s">
        <v>35</v>
      </c>
      <c r="C42" s="42" t="s">
        <v>17</v>
      </c>
      <c r="D42" s="45">
        <v>2499</v>
      </c>
      <c r="E42" s="91">
        <v>0</v>
      </c>
      <c r="F42" s="52">
        <v>2000</v>
      </c>
      <c r="G42" s="91">
        <v>0</v>
      </c>
      <c r="H42" s="51">
        <v>2000</v>
      </c>
      <c r="I42" s="91">
        <v>0</v>
      </c>
      <c r="J42" s="113">
        <v>2400</v>
      </c>
      <c r="K42" s="91">
        <v>0</v>
      </c>
      <c r="L42" s="54">
        <f>SUM(J42:K42)</f>
        <v>2400</v>
      </c>
    </row>
    <row r="43" spans="1:12" ht="12.75" customHeight="1">
      <c r="A43" s="1"/>
      <c r="B43" s="44" t="s">
        <v>36</v>
      </c>
      <c r="C43" s="42" t="s">
        <v>19</v>
      </c>
      <c r="D43" s="45">
        <v>20</v>
      </c>
      <c r="E43" s="91">
        <v>0</v>
      </c>
      <c r="F43" s="52">
        <v>1</v>
      </c>
      <c r="G43" s="91">
        <v>0</v>
      </c>
      <c r="H43" s="51">
        <v>46</v>
      </c>
      <c r="I43" s="91">
        <v>0</v>
      </c>
      <c r="J43" s="52">
        <v>1</v>
      </c>
      <c r="K43" s="91">
        <v>0</v>
      </c>
      <c r="L43" s="54">
        <f>SUM(J43:K43)</f>
        <v>1</v>
      </c>
    </row>
    <row r="44" spans="1:12" ht="12.75" customHeight="1">
      <c r="A44" s="1"/>
      <c r="B44" s="44" t="s">
        <v>37</v>
      </c>
      <c r="C44" s="42" t="s">
        <v>21</v>
      </c>
      <c r="D44" s="45">
        <v>300</v>
      </c>
      <c r="E44" s="91">
        <v>0</v>
      </c>
      <c r="F44" s="52">
        <v>1</v>
      </c>
      <c r="G44" s="91">
        <v>0</v>
      </c>
      <c r="H44" s="51">
        <v>51</v>
      </c>
      <c r="I44" s="91">
        <v>0</v>
      </c>
      <c r="J44" s="52">
        <v>1</v>
      </c>
      <c r="K44" s="91">
        <v>0</v>
      </c>
      <c r="L44" s="54">
        <f>SUM(J44:K44)</f>
        <v>1</v>
      </c>
    </row>
    <row r="45" spans="1:12" ht="12.75" customHeight="1">
      <c r="A45" s="1" t="s">
        <v>9</v>
      </c>
      <c r="B45" s="1">
        <v>40</v>
      </c>
      <c r="C45" s="42" t="s">
        <v>34</v>
      </c>
      <c r="D45" s="48">
        <f aca="true" t="shared" si="3" ref="D45:L45">SUM(D42:D44)</f>
        <v>2819</v>
      </c>
      <c r="E45" s="55">
        <f t="shared" si="3"/>
        <v>0</v>
      </c>
      <c r="F45" s="96">
        <f>SUM(F42:F44)</f>
        <v>2002</v>
      </c>
      <c r="G45" s="55">
        <f>SUM(G42:G44)</f>
        <v>0</v>
      </c>
      <c r="H45" s="48">
        <f t="shared" si="3"/>
        <v>2097</v>
      </c>
      <c r="I45" s="55">
        <f t="shared" si="3"/>
        <v>0</v>
      </c>
      <c r="J45" s="96">
        <f t="shared" si="3"/>
        <v>2402</v>
      </c>
      <c r="K45" s="55">
        <f t="shared" si="3"/>
        <v>0</v>
      </c>
      <c r="L45" s="96">
        <f t="shared" si="3"/>
        <v>2402</v>
      </c>
    </row>
    <row r="46" spans="1:12" ht="12.75" customHeight="1">
      <c r="A46" s="1" t="s">
        <v>9</v>
      </c>
      <c r="B46" s="1">
        <v>60</v>
      </c>
      <c r="C46" s="42" t="s">
        <v>14</v>
      </c>
      <c r="D46" s="56">
        <f>D45+D39+D33+D27</f>
        <v>25563</v>
      </c>
      <c r="E46" s="56">
        <f aca="true" t="shared" si="4" ref="E46:L46">E45+E39+E33+E27</f>
        <v>16585</v>
      </c>
      <c r="F46" s="56">
        <f t="shared" si="4"/>
        <v>21463</v>
      </c>
      <c r="G46" s="56">
        <f t="shared" si="4"/>
        <v>17423</v>
      </c>
      <c r="H46" s="56">
        <f t="shared" si="4"/>
        <v>25578</v>
      </c>
      <c r="I46" s="56">
        <f t="shared" si="4"/>
        <v>16014</v>
      </c>
      <c r="J46" s="56">
        <f t="shared" si="4"/>
        <v>31495</v>
      </c>
      <c r="K46" s="56">
        <f t="shared" si="4"/>
        <v>16785</v>
      </c>
      <c r="L46" s="56">
        <f t="shared" si="4"/>
        <v>48280</v>
      </c>
    </row>
    <row r="47" spans="1:12" ht="12.75" customHeight="1">
      <c r="A47" s="1" t="s">
        <v>9</v>
      </c>
      <c r="B47" s="41">
        <v>1.101</v>
      </c>
      <c r="C47" s="57" t="s">
        <v>13</v>
      </c>
      <c r="D47" s="56">
        <f aca="true" t="shared" si="5" ref="D47:L47">D46</f>
        <v>25563</v>
      </c>
      <c r="E47" s="56">
        <f t="shared" si="5"/>
        <v>16585</v>
      </c>
      <c r="F47" s="103">
        <f>F46</f>
        <v>21463</v>
      </c>
      <c r="G47" s="56">
        <f>G46</f>
        <v>17423</v>
      </c>
      <c r="H47" s="56">
        <f t="shared" si="5"/>
        <v>25578</v>
      </c>
      <c r="I47" s="56">
        <f t="shared" si="5"/>
        <v>16014</v>
      </c>
      <c r="J47" s="103">
        <f t="shared" si="5"/>
        <v>31495</v>
      </c>
      <c r="K47" s="56">
        <f t="shared" si="5"/>
        <v>16785</v>
      </c>
      <c r="L47" s="56">
        <f t="shared" si="5"/>
        <v>48280</v>
      </c>
    </row>
    <row r="48" spans="1:12" ht="10.5" customHeight="1">
      <c r="A48" s="1"/>
      <c r="B48" s="58"/>
      <c r="C48" s="57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2.75" customHeight="1">
      <c r="A49" s="1"/>
      <c r="B49" s="41">
        <v>1.102</v>
      </c>
      <c r="C49" s="57" t="s">
        <v>38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 customHeight="1">
      <c r="A50" s="1"/>
      <c r="B50" s="1">
        <v>60</v>
      </c>
      <c r="C50" s="42" t="s">
        <v>14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 customHeight="1">
      <c r="A51" s="1"/>
      <c r="B51" s="1">
        <v>44</v>
      </c>
      <c r="C51" s="42" t="s">
        <v>15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 customHeight="1">
      <c r="A52" s="1"/>
      <c r="B52" s="44" t="s">
        <v>16</v>
      </c>
      <c r="C52" s="42" t="s">
        <v>17</v>
      </c>
      <c r="D52" s="45">
        <v>5050</v>
      </c>
      <c r="E52" s="46">
        <v>8933</v>
      </c>
      <c r="F52" s="47">
        <v>4600</v>
      </c>
      <c r="G52" s="46">
        <v>10023</v>
      </c>
      <c r="H52" s="45">
        <v>4600</v>
      </c>
      <c r="I52" s="46">
        <f>10023-32</f>
        <v>9991</v>
      </c>
      <c r="J52" s="110">
        <v>3100</v>
      </c>
      <c r="K52" s="46">
        <v>11605</v>
      </c>
      <c r="L52" s="46">
        <f>SUM(J52:K52)</f>
        <v>14705</v>
      </c>
    </row>
    <row r="53" spans="1:12" ht="12.75" customHeight="1">
      <c r="A53" s="1"/>
      <c r="B53" s="44" t="s">
        <v>18</v>
      </c>
      <c r="C53" s="42" t="s">
        <v>19</v>
      </c>
      <c r="D53" s="47">
        <v>477</v>
      </c>
      <c r="E53" s="59">
        <v>0</v>
      </c>
      <c r="F53" s="47">
        <v>1</v>
      </c>
      <c r="G53" s="46">
        <v>45</v>
      </c>
      <c r="H53" s="45">
        <v>100</v>
      </c>
      <c r="I53" s="46">
        <v>45</v>
      </c>
      <c r="J53" s="47">
        <v>1</v>
      </c>
      <c r="K53" s="46">
        <v>50</v>
      </c>
      <c r="L53" s="46">
        <f>SUM(J53:K53)</f>
        <v>51</v>
      </c>
    </row>
    <row r="54" spans="1:12" ht="12.75" customHeight="1">
      <c r="A54" s="1"/>
      <c r="B54" s="44" t="s">
        <v>20</v>
      </c>
      <c r="C54" s="42" t="s">
        <v>21</v>
      </c>
      <c r="D54" s="45">
        <v>2577</v>
      </c>
      <c r="E54" s="91">
        <v>0</v>
      </c>
      <c r="F54" s="47">
        <v>1</v>
      </c>
      <c r="G54" s="91">
        <v>0</v>
      </c>
      <c r="H54" s="45">
        <v>901</v>
      </c>
      <c r="I54" s="91">
        <v>0</v>
      </c>
      <c r="J54" s="47">
        <v>1</v>
      </c>
      <c r="K54" s="91">
        <v>0</v>
      </c>
      <c r="L54" s="54">
        <f>SUM(J54:K54)</f>
        <v>1</v>
      </c>
    </row>
    <row r="55" spans="1:12" ht="12.75" customHeight="1">
      <c r="A55" s="1"/>
      <c r="B55" s="44" t="s">
        <v>24</v>
      </c>
      <c r="C55" s="42" t="s">
        <v>25</v>
      </c>
      <c r="D55" s="91">
        <v>0</v>
      </c>
      <c r="E55" s="91">
        <v>0</v>
      </c>
      <c r="F55" s="91">
        <v>0</v>
      </c>
      <c r="G55" s="91">
        <v>0</v>
      </c>
      <c r="H55" s="47">
        <v>600</v>
      </c>
      <c r="I55" s="91">
        <v>0</v>
      </c>
      <c r="J55" s="110">
        <v>20000</v>
      </c>
      <c r="K55" s="91">
        <v>0</v>
      </c>
      <c r="L55" s="54">
        <f>SUM(J55:K55)</f>
        <v>20000</v>
      </c>
    </row>
    <row r="56" spans="1:12" ht="12.75" customHeight="1">
      <c r="A56" s="1" t="s">
        <v>9</v>
      </c>
      <c r="B56" s="1">
        <v>44</v>
      </c>
      <c r="C56" s="42" t="s">
        <v>15</v>
      </c>
      <c r="D56" s="56">
        <f aca="true" t="shared" si="6" ref="D56:K56">SUM(D52:D55)</f>
        <v>8104</v>
      </c>
      <c r="E56" s="56">
        <f t="shared" si="6"/>
        <v>8933</v>
      </c>
      <c r="F56" s="103">
        <f>SUM(F52:F55)</f>
        <v>4602</v>
      </c>
      <c r="G56" s="56">
        <f>SUM(G52:G55)</f>
        <v>10068</v>
      </c>
      <c r="H56" s="56">
        <f t="shared" si="6"/>
        <v>6201</v>
      </c>
      <c r="I56" s="56">
        <f t="shared" si="6"/>
        <v>10036</v>
      </c>
      <c r="J56" s="103">
        <f t="shared" si="6"/>
        <v>23102</v>
      </c>
      <c r="K56" s="56">
        <f t="shared" si="6"/>
        <v>11655</v>
      </c>
      <c r="L56" s="56">
        <f>K56+J56</f>
        <v>34757</v>
      </c>
    </row>
    <row r="57" spans="1:12" ht="10.5" customHeight="1">
      <c r="A57" s="1"/>
      <c r="B57" s="1"/>
      <c r="C57" s="42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12.75" customHeight="1">
      <c r="A58" s="1"/>
      <c r="B58" s="1">
        <v>46</v>
      </c>
      <c r="C58" s="42" t="s">
        <v>165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 customHeight="1">
      <c r="A59" s="1"/>
      <c r="B59" s="114" t="s">
        <v>39</v>
      </c>
      <c r="C59" s="42" t="s">
        <v>17</v>
      </c>
      <c r="D59" s="59">
        <v>0</v>
      </c>
      <c r="E59" s="46">
        <v>3350</v>
      </c>
      <c r="F59" s="59">
        <v>0</v>
      </c>
      <c r="G59" s="46">
        <v>2393</v>
      </c>
      <c r="H59" s="59">
        <v>0</v>
      </c>
      <c r="I59" s="46">
        <f>2393-450</f>
        <v>1943</v>
      </c>
      <c r="J59" s="115">
        <v>0</v>
      </c>
      <c r="K59" s="46">
        <v>2240</v>
      </c>
      <c r="L59" s="46">
        <f>SUM(J59:K59)</f>
        <v>2240</v>
      </c>
    </row>
    <row r="60" spans="1:12" ht="12.75" customHeight="1">
      <c r="A60" s="1"/>
      <c r="B60" s="44" t="s">
        <v>40</v>
      </c>
      <c r="C60" s="42" t="s">
        <v>19</v>
      </c>
      <c r="D60" s="46">
        <v>20</v>
      </c>
      <c r="E60" s="46">
        <v>27</v>
      </c>
      <c r="F60" s="54">
        <v>1</v>
      </c>
      <c r="G60" s="46">
        <v>27</v>
      </c>
      <c r="H60" s="46">
        <v>30</v>
      </c>
      <c r="I60" s="46">
        <v>27</v>
      </c>
      <c r="J60" s="54">
        <v>1</v>
      </c>
      <c r="K60" s="46">
        <v>30</v>
      </c>
      <c r="L60" s="46">
        <f>SUM(J60:K60)</f>
        <v>31</v>
      </c>
    </row>
    <row r="61" spans="1:12" ht="12.75" customHeight="1">
      <c r="A61" s="1"/>
      <c r="B61" s="44" t="s">
        <v>41</v>
      </c>
      <c r="C61" s="42" t="s">
        <v>21</v>
      </c>
      <c r="D61" s="60">
        <v>396</v>
      </c>
      <c r="E61" s="60">
        <v>77</v>
      </c>
      <c r="F61" s="104">
        <v>1</v>
      </c>
      <c r="G61" s="60">
        <v>90</v>
      </c>
      <c r="H61" s="60">
        <v>86</v>
      </c>
      <c r="I61" s="60">
        <v>90</v>
      </c>
      <c r="J61" s="104">
        <v>1</v>
      </c>
      <c r="K61" s="60">
        <v>100</v>
      </c>
      <c r="L61" s="60">
        <f>SUM(J61:K61)</f>
        <v>101</v>
      </c>
    </row>
    <row r="62" spans="1:12" ht="12.75" customHeight="1">
      <c r="A62" s="1" t="s">
        <v>9</v>
      </c>
      <c r="B62" s="1">
        <v>46</v>
      </c>
      <c r="C62" s="42" t="s">
        <v>165</v>
      </c>
      <c r="D62" s="60">
        <f aca="true" t="shared" si="7" ref="D62:K62">SUM(D59:D61)</f>
        <v>416</v>
      </c>
      <c r="E62" s="60">
        <f t="shared" si="7"/>
        <v>3454</v>
      </c>
      <c r="F62" s="104">
        <f>SUM(F59:F61)</f>
        <v>2</v>
      </c>
      <c r="G62" s="60">
        <f>SUM(G59:G61)</f>
        <v>2510</v>
      </c>
      <c r="H62" s="60">
        <f t="shared" si="7"/>
        <v>116</v>
      </c>
      <c r="I62" s="60">
        <f t="shared" si="7"/>
        <v>2060</v>
      </c>
      <c r="J62" s="104">
        <f t="shared" si="7"/>
        <v>2</v>
      </c>
      <c r="K62" s="60">
        <f t="shared" si="7"/>
        <v>2370</v>
      </c>
      <c r="L62" s="60">
        <f>K62+J62</f>
        <v>2372</v>
      </c>
    </row>
    <row r="63" spans="1:12" ht="12.75" customHeight="1">
      <c r="A63" s="1" t="s">
        <v>9</v>
      </c>
      <c r="B63" s="1">
        <v>60</v>
      </c>
      <c r="C63" s="42" t="s">
        <v>14</v>
      </c>
      <c r="D63" s="60">
        <f aca="true" t="shared" si="8" ref="D63:L63">D62+D56</f>
        <v>8520</v>
      </c>
      <c r="E63" s="60">
        <f t="shared" si="8"/>
        <v>12387</v>
      </c>
      <c r="F63" s="104">
        <f>F62+F56</f>
        <v>4604</v>
      </c>
      <c r="G63" s="60">
        <f>G62+G56</f>
        <v>12578</v>
      </c>
      <c r="H63" s="60">
        <f t="shared" si="8"/>
        <v>6317</v>
      </c>
      <c r="I63" s="60">
        <f t="shared" si="8"/>
        <v>12096</v>
      </c>
      <c r="J63" s="104">
        <f t="shared" si="8"/>
        <v>23104</v>
      </c>
      <c r="K63" s="60">
        <f t="shared" si="8"/>
        <v>14025</v>
      </c>
      <c r="L63" s="60">
        <f t="shared" si="8"/>
        <v>37129</v>
      </c>
    </row>
    <row r="64" spans="1:12" ht="10.5" customHeight="1">
      <c r="A64" s="1"/>
      <c r="B64" s="1"/>
      <c r="C64" s="42"/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12.75">
      <c r="A65" s="1"/>
      <c r="B65" s="1">
        <v>61</v>
      </c>
      <c r="C65" s="42" t="s">
        <v>211</v>
      </c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12.75" customHeight="1">
      <c r="A66" s="1"/>
      <c r="B66" s="44" t="s">
        <v>42</v>
      </c>
      <c r="C66" s="1" t="s">
        <v>43</v>
      </c>
      <c r="D66" s="104">
        <v>12500</v>
      </c>
      <c r="E66" s="61">
        <v>0</v>
      </c>
      <c r="F66" s="104">
        <v>5000</v>
      </c>
      <c r="G66" s="61">
        <v>0</v>
      </c>
      <c r="H66" s="104">
        <v>5000</v>
      </c>
      <c r="I66" s="61">
        <v>0</v>
      </c>
      <c r="J66" s="104">
        <v>4000</v>
      </c>
      <c r="K66" s="61">
        <v>0</v>
      </c>
      <c r="L66" s="95">
        <f>SUM(J66:K66)</f>
        <v>4000</v>
      </c>
    </row>
    <row r="67" spans="1:12" ht="12.75">
      <c r="A67" s="1" t="s">
        <v>9</v>
      </c>
      <c r="B67" s="1">
        <v>61</v>
      </c>
      <c r="C67" s="42" t="s">
        <v>211</v>
      </c>
      <c r="D67" s="104">
        <f aca="true" t="shared" si="9" ref="D67:L67">D66</f>
        <v>12500</v>
      </c>
      <c r="E67" s="61">
        <f t="shared" si="9"/>
        <v>0</v>
      </c>
      <c r="F67" s="104">
        <f>F66</f>
        <v>5000</v>
      </c>
      <c r="G67" s="61">
        <f>G66</f>
        <v>0</v>
      </c>
      <c r="H67" s="104">
        <f t="shared" si="9"/>
        <v>5000</v>
      </c>
      <c r="I67" s="61">
        <f t="shared" si="9"/>
        <v>0</v>
      </c>
      <c r="J67" s="104">
        <f t="shared" si="9"/>
        <v>4000</v>
      </c>
      <c r="K67" s="61">
        <f t="shared" si="9"/>
        <v>0</v>
      </c>
      <c r="L67" s="103">
        <f t="shared" si="9"/>
        <v>4000</v>
      </c>
    </row>
    <row r="68" spans="1:12" ht="10.5" customHeight="1">
      <c r="A68" s="1"/>
      <c r="B68" s="1"/>
      <c r="C68" s="42"/>
      <c r="D68" s="95"/>
      <c r="E68" s="67"/>
      <c r="F68" s="95"/>
      <c r="G68" s="67"/>
      <c r="H68" s="95"/>
      <c r="I68" s="67"/>
      <c r="J68" s="95"/>
      <c r="K68" s="67"/>
      <c r="L68" s="95"/>
    </row>
    <row r="69" spans="1:12" ht="25.5">
      <c r="A69" s="1"/>
      <c r="B69" s="1">
        <v>62</v>
      </c>
      <c r="C69" s="42" t="s">
        <v>296</v>
      </c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2.75">
      <c r="A70" s="1"/>
      <c r="B70" s="102" t="s">
        <v>209</v>
      </c>
      <c r="C70" s="1" t="s">
        <v>43</v>
      </c>
      <c r="D70" s="104">
        <v>4000</v>
      </c>
      <c r="E70" s="61">
        <v>0</v>
      </c>
      <c r="F70" s="104">
        <v>4000</v>
      </c>
      <c r="G70" s="61">
        <v>0</v>
      </c>
      <c r="H70" s="104">
        <v>4000</v>
      </c>
      <c r="I70" s="61">
        <v>0</v>
      </c>
      <c r="J70" s="104">
        <v>4000</v>
      </c>
      <c r="K70" s="61">
        <v>0</v>
      </c>
      <c r="L70" s="54">
        <f>SUM(J70:K70)</f>
        <v>4000</v>
      </c>
    </row>
    <row r="71" spans="1:12" ht="25.5">
      <c r="A71" s="1" t="s">
        <v>9</v>
      </c>
      <c r="B71" s="1">
        <v>62</v>
      </c>
      <c r="C71" s="42" t="s">
        <v>181</v>
      </c>
      <c r="D71" s="104">
        <f aca="true" t="shared" si="10" ref="D71:L71">D70</f>
        <v>4000</v>
      </c>
      <c r="E71" s="61">
        <f t="shared" si="10"/>
        <v>0</v>
      </c>
      <c r="F71" s="104">
        <f>F70</f>
        <v>4000</v>
      </c>
      <c r="G71" s="61">
        <f>G70</f>
        <v>0</v>
      </c>
      <c r="H71" s="104">
        <f t="shared" si="10"/>
        <v>4000</v>
      </c>
      <c r="I71" s="61">
        <f t="shared" si="10"/>
        <v>0</v>
      </c>
      <c r="J71" s="104">
        <f t="shared" si="10"/>
        <v>4000</v>
      </c>
      <c r="K71" s="61">
        <f t="shared" si="10"/>
        <v>0</v>
      </c>
      <c r="L71" s="103">
        <f t="shared" si="10"/>
        <v>4000</v>
      </c>
    </row>
    <row r="72" spans="1:12" ht="12.75">
      <c r="A72" s="49" t="s">
        <v>9</v>
      </c>
      <c r="B72" s="98">
        <v>1.102</v>
      </c>
      <c r="C72" s="99" t="s">
        <v>38</v>
      </c>
      <c r="D72" s="56">
        <f aca="true" t="shared" si="11" ref="D72:L72">D67+D63+D71</f>
        <v>25020</v>
      </c>
      <c r="E72" s="56">
        <f t="shared" si="11"/>
        <v>12387</v>
      </c>
      <c r="F72" s="103">
        <f>F67+F63+F71</f>
        <v>13604</v>
      </c>
      <c r="G72" s="56">
        <f>G67+G63+G71</f>
        <v>12578</v>
      </c>
      <c r="H72" s="56">
        <f t="shared" si="11"/>
        <v>15317</v>
      </c>
      <c r="I72" s="56">
        <f t="shared" si="11"/>
        <v>12096</v>
      </c>
      <c r="J72" s="103">
        <f t="shared" si="11"/>
        <v>31104</v>
      </c>
      <c r="K72" s="56">
        <f t="shared" si="11"/>
        <v>14025</v>
      </c>
      <c r="L72" s="56">
        <f t="shared" si="11"/>
        <v>45129</v>
      </c>
    </row>
    <row r="73" spans="1:12" ht="3.75" customHeight="1">
      <c r="A73" s="1"/>
      <c r="B73" s="41"/>
      <c r="C73" s="57"/>
      <c r="D73" s="53"/>
      <c r="E73" s="53"/>
      <c r="F73" s="53"/>
      <c r="G73" s="53"/>
      <c r="H73" s="53"/>
      <c r="I73" s="53"/>
      <c r="J73" s="53"/>
      <c r="K73" s="53"/>
      <c r="L73" s="53"/>
    </row>
    <row r="74" spans="1:12" ht="12.75">
      <c r="A74" s="1"/>
      <c r="B74" s="41">
        <v>1.103</v>
      </c>
      <c r="C74" s="57" t="s">
        <v>44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25.5">
      <c r="A75" s="1"/>
      <c r="B75" s="1">
        <v>62</v>
      </c>
      <c r="C75" s="42" t="s">
        <v>45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2.75">
      <c r="A76" s="1"/>
      <c r="B76" s="1">
        <v>60</v>
      </c>
      <c r="C76" s="42" t="s">
        <v>46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2.75">
      <c r="A77" s="1"/>
      <c r="B77" s="116" t="s">
        <v>166</v>
      </c>
      <c r="C77" s="1" t="s">
        <v>25</v>
      </c>
      <c r="D77" s="59">
        <v>0</v>
      </c>
      <c r="E77" s="59">
        <v>0</v>
      </c>
      <c r="F77" s="54">
        <v>1</v>
      </c>
      <c r="G77" s="61">
        <v>0</v>
      </c>
      <c r="H77" s="46">
        <v>1</v>
      </c>
      <c r="I77" s="61">
        <v>0</v>
      </c>
      <c r="J77" s="54">
        <v>1</v>
      </c>
      <c r="K77" s="61">
        <v>0</v>
      </c>
      <c r="L77" s="54">
        <f>SUM(J77:K77)</f>
        <v>1</v>
      </c>
    </row>
    <row r="78" spans="1:12" ht="12.75">
      <c r="A78" s="1" t="s">
        <v>9</v>
      </c>
      <c r="B78" s="1">
        <v>60</v>
      </c>
      <c r="C78" s="42" t="s">
        <v>46</v>
      </c>
      <c r="D78" s="62">
        <f aca="true" t="shared" si="12" ref="D78:I80">D77</f>
        <v>0</v>
      </c>
      <c r="E78" s="62">
        <f t="shared" si="12"/>
        <v>0</v>
      </c>
      <c r="F78" s="103">
        <f aca="true" t="shared" si="13" ref="F78:G80">F77</f>
        <v>1</v>
      </c>
      <c r="G78" s="62">
        <f t="shared" si="13"/>
        <v>0</v>
      </c>
      <c r="H78" s="56">
        <f t="shared" si="12"/>
        <v>1</v>
      </c>
      <c r="I78" s="62">
        <f t="shared" si="12"/>
        <v>0</v>
      </c>
      <c r="J78" s="103">
        <f>J77</f>
        <v>1</v>
      </c>
      <c r="K78" s="62">
        <f>K77</f>
        <v>0</v>
      </c>
      <c r="L78" s="103">
        <f aca="true" t="shared" si="14" ref="J78:L80">L77</f>
        <v>1</v>
      </c>
    </row>
    <row r="79" spans="1:12" ht="25.5">
      <c r="A79" s="1" t="s">
        <v>9</v>
      </c>
      <c r="B79" s="1">
        <v>62</v>
      </c>
      <c r="C79" s="42" t="s">
        <v>45</v>
      </c>
      <c r="D79" s="61">
        <f t="shared" si="12"/>
        <v>0</v>
      </c>
      <c r="E79" s="61">
        <f t="shared" si="12"/>
        <v>0</v>
      </c>
      <c r="F79" s="104">
        <f t="shared" si="13"/>
        <v>1</v>
      </c>
      <c r="G79" s="61">
        <f t="shared" si="13"/>
        <v>0</v>
      </c>
      <c r="H79" s="60">
        <f t="shared" si="12"/>
        <v>1</v>
      </c>
      <c r="I79" s="61">
        <f t="shared" si="12"/>
        <v>0</v>
      </c>
      <c r="J79" s="104">
        <f t="shared" si="14"/>
        <v>1</v>
      </c>
      <c r="K79" s="61">
        <f>K78</f>
        <v>0</v>
      </c>
      <c r="L79" s="104">
        <f t="shared" si="14"/>
        <v>1</v>
      </c>
    </row>
    <row r="80" spans="1:12" ht="12.75">
      <c r="A80" s="1" t="s">
        <v>9</v>
      </c>
      <c r="B80" s="41">
        <v>1.103</v>
      </c>
      <c r="C80" s="57" t="s">
        <v>44</v>
      </c>
      <c r="D80" s="62">
        <f t="shared" si="12"/>
        <v>0</v>
      </c>
      <c r="E80" s="62">
        <f t="shared" si="12"/>
        <v>0</v>
      </c>
      <c r="F80" s="103">
        <f t="shared" si="13"/>
        <v>1</v>
      </c>
      <c r="G80" s="62">
        <f t="shared" si="13"/>
        <v>0</v>
      </c>
      <c r="H80" s="56">
        <f t="shared" si="12"/>
        <v>1</v>
      </c>
      <c r="I80" s="62">
        <f t="shared" si="12"/>
        <v>0</v>
      </c>
      <c r="J80" s="103">
        <f t="shared" si="14"/>
        <v>1</v>
      </c>
      <c r="K80" s="62">
        <f>K79</f>
        <v>0</v>
      </c>
      <c r="L80" s="103">
        <f>L79</f>
        <v>1</v>
      </c>
    </row>
    <row r="81" spans="1:12" ht="12.75">
      <c r="A81" s="1" t="s">
        <v>9</v>
      </c>
      <c r="B81" s="39">
        <v>1</v>
      </c>
      <c r="C81" s="42" t="s">
        <v>12</v>
      </c>
      <c r="D81" s="56">
        <f aca="true" t="shared" si="15" ref="D81:L81">D80+D72+D47</f>
        <v>50583</v>
      </c>
      <c r="E81" s="56">
        <f t="shared" si="15"/>
        <v>28972</v>
      </c>
      <c r="F81" s="103">
        <f>F80+F72+F47</f>
        <v>35068</v>
      </c>
      <c r="G81" s="56">
        <f>G80+G72+G47</f>
        <v>30001</v>
      </c>
      <c r="H81" s="56">
        <f t="shared" si="15"/>
        <v>40896</v>
      </c>
      <c r="I81" s="56">
        <f t="shared" si="15"/>
        <v>28110</v>
      </c>
      <c r="J81" s="103">
        <f t="shared" si="15"/>
        <v>62600</v>
      </c>
      <c r="K81" s="56">
        <f t="shared" si="15"/>
        <v>30810</v>
      </c>
      <c r="L81" s="56">
        <f t="shared" si="15"/>
        <v>93410</v>
      </c>
    </row>
    <row r="82" spans="1:12" ht="12.75">
      <c r="A82" s="1"/>
      <c r="B82" s="39"/>
      <c r="C82" s="42"/>
      <c r="D82" s="53"/>
      <c r="E82" s="63"/>
      <c r="F82" s="63"/>
      <c r="G82" s="63"/>
      <c r="H82" s="63"/>
      <c r="I82" s="63"/>
      <c r="J82" s="63"/>
      <c r="K82" s="63"/>
      <c r="L82" s="63"/>
    </row>
    <row r="83" spans="1:12" ht="12.75">
      <c r="A83" s="1"/>
      <c r="B83" s="1">
        <v>80</v>
      </c>
      <c r="C83" s="42" t="s">
        <v>47</v>
      </c>
      <c r="D83" s="45"/>
      <c r="E83" s="51"/>
      <c r="F83" s="51"/>
      <c r="G83" s="51"/>
      <c r="H83" s="51"/>
      <c r="I83" s="51"/>
      <c r="J83" s="51"/>
      <c r="K83" s="51"/>
      <c r="L83" s="51"/>
    </row>
    <row r="84" spans="1:12" ht="12.75">
      <c r="A84" s="1"/>
      <c r="B84" s="41">
        <v>80.001</v>
      </c>
      <c r="C84" s="57" t="s">
        <v>48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2.75">
      <c r="A85" s="1"/>
      <c r="B85" s="64">
        <v>0.44</v>
      </c>
      <c r="C85" s="42" t="s">
        <v>15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2.75">
      <c r="A86" s="1"/>
      <c r="B86" s="44" t="s">
        <v>49</v>
      </c>
      <c r="C86" s="42" t="s">
        <v>17</v>
      </c>
      <c r="D86" s="45">
        <v>7131</v>
      </c>
      <c r="E86" s="46">
        <v>12297</v>
      </c>
      <c r="F86" s="47">
        <v>2000</v>
      </c>
      <c r="G86" s="46">
        <v>11100</v>
      </c>
      <c r="H86" s="45">
        <v>2000</v>
      </c>
      <c r="I86" s="46">
        <f>11100-2</f>
        <v>11098</v>
      </c>
      <c r="J86" s="110">
        <v>1686</v>
      </c>
      <c r="K86" s="46">
        <v>9596</v>
      </c>
      <c r="L86" s="46">
        <f>SUM(J86:K86)</f>
        <v>11282</v>
      </c>
    </row>
    <row r="87" spans="1:12" ht="12.75">
      <c r="A87" s="1"/>
      <c r="B87" s="44" t="s">
        <v>50</v>
      </c>
      <c r="C87" s="42" t="s">
        <v>19</v>
      </c>
      <c r="D87" s="47">
        <v>297</v>
      </c>
      <c r="E87" s="59">
        <v>0</v>
      </c>
      <c r="F87" s="47">
        <v>1</v>
      </c>
      <c r="G87" s="46">
        <v>54</v>
      </c>
      <c r="H87" s="45">
        <v>300</v>
      </c>
      <c r="I87" s="46">
        <v>54</v>
      </c>
      <c r="J87" s="47">
        <v>1</v>
      </c>
      <c r="K87" s="46">
        <v>60</v>
      </c>
      <c r="L87" s="46">
        <f>SUM(J87:K87)</f>
        <v>61</v>
      </c>
    </row>
    <row r="88" spans="1:12" ht="12.75">
      <c r="A88" s="1"/>
      <c r="B88" s="44" t="s">
        <v>51</v>
      </c>
      <c r="C88" s="42" t="s">
        <v>21</v>
      </c>
      <c r="D88" s="45">
        <v>2481</v>
      </c>
      <c r="E88" s="46">
        <v>32</v>
      </c>
      <c r="F88" s="47">
        <v>1</v>
      </c>
      <c r="G88" s="46">
        <v>50</v>
      </c>
      <c r="H88" s="45">
        <v>61</v>
      </c>
      <c r="I88" s="46">
        <v>50</v>
      </c>
      <c r="J88" s="91">
        <v>0</v>
      </c>
      <c r="K88" s="46">
        <v>54</v>
      </c>
      <c r="L88" s="46">
        <f>SUM(J88:K88)</f>
        <v>54</v>
      </c>
    </row>
    <row r="89" spans="1:12" ht="12.75">
      <c r="A89" s="1" t="s">
        <v>9</v>
      </c>
      <c r="B89" s="64">
        <v>0.44</v>
      </c>
      <c r="C89" s="42" t="s">
        <v>15</v>
      </c>
      <c r="D89" s="48">
        <f aca="true" t="shared" si="16" ref="D89:L89">SUM(D86:D88)</f>
        <v>9909</v>
      </c>
      <c r="E89" s="48">
        <f t="shared" si="16"/>
        <v>12329</v>
      </c>
      <c r="F89" s="48">
        <f>SUM(F86:F88)</f>
        <v>2002</v>
      </c>
      <c r="G89" s="48">
        <f>SUM(G86:G88)</f>
        <v>11204</v>
      </c>
      <c r="H89" s="48">
        <f t="shared" si="16"/>
        <v>2361</v>
      </c>
      <c r="I89" s="48">
        <f t="shared" si="16"/>
        <v>11202</v>
      </c>
      <c r="J89" s="96">
        <f t="shared" si="16"/>
        <v>1687</v>
      </c>
      <c r="K89" s="48">
        <f>SUM(K86:K88)</f>
        <v>9710</v>
      </c>
      <c r="L89" s="48">
        <f t="shared" si="16"/>
        <v>11397</v>
      </c>
    </row>
    <row r="90" spans="1:12" ht="12.75">
      <c r="A90" s="1" t="s">
        <v>9</v>
      </c>
      <c r="B90" s="41">
        <v>80.001</v>
      </c>
      <c r="C90" s="57" t="s">
        <v>48</v>
      </c>
      <c r="D90" s="56">
        <f aca="true" t="shared" si="17" ref="D90:L90">D89</f>
        <v>9909</v>
      </c>
      <c r="E90" s="56">
        <f t="shared" si="17"/>
        <v>12329</v>
      </c>
      <c r="F90" s="103">
        <f>F89</f>
        <v>2002</v>
      </c>
      <c r="G90" s="56">
        <f>G89</f>
        <v>11204</v>
      </c>
      <c r="H90" s="56">
        <f t="shared" si="17"/>
        <v>2361</v>
      </c>
      <c r="I90" s="56">
        <f t="shared" si="17"/>
        <v>11202</v>
      </c>
      <c r="J90" s="103">
        <f t="shared" si="17"/>
        <v>1687</v>
      </c>
      <c r="K90" s="56">
        <f t="shared" si="17"/>
        <v>9710</v>
      </c>
      <c r="L90" s="56">
        <f t="shared" si="17"/>
        <v>11397</v>
      </c>
    </row>
    <row r="91" spans="1:12" ht="12.75">
      <c r="A91" s="1"/>
      <c r="B91" s="65"/>
      <c r="C91" s="57"/>
      <c r="D91" s="53"/>
      <c r="E91" s="53"/>
      <c r="F91" s="53"/>
      <c r="G91" s="53"/>
      <c r="H91" s="53"/>
      <c r="I91" s="53"/>
      <c r="J91" s="53"/>
      <c r="K91" s="53"/>
      <c r="L91" s="53"/>
    </row>
    <row r="92" spans="1:12" ht="12.75">
      <c r="A92" s="1"/>
      <c r="B92" s="41">
        <v>80.104</v>
      </c>
      <c r="C92" s="57" t="s">
        <v>52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2.75">
      <c r="A93" s="1"/>
      <c r="B93" s="102">
        <v>63</v>
      </c>
      <c r="C93" s="42" t="s">
        <v>53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2.75">
      <c r="A94" s="1"/>
      <c r="B94" s="102" t="s">
        <v>167</v>
      </c>
      <c r="C94" s="42" t="s">
        <v>102</v>
      </c>
      <c r="D94" s="45">
        <v>700</v>
      </c>
      <c r="E94" s="91">
        <v>0</v>
      </c>
      <c r="F94" s="47">
        <v>1</v>
      </c>
      <c r="G94" s="91">
        <v>0</v>
      </c>
      <c r="H94" s="47">
        <v>1</v>
      </c>
      <c r="I94" s="91">
        <v>0</v>
      </c>
      <c r="J94" s="47">
        <v>1500</v>
      </c>
      <c r="K94" s="91">
        <v>0</v>
      </c>
      <c r="L94" s="47">
        <f aca="true" t="shared" si="18" ref="L94:L103">SUM(J94:K94)</f>
        <v>1500</v>
      </c>
    </row>
    <row r="95" spans="1:12" ht="12.75">
      <c r="A95" s="1"/>
      <c r="B95" s="102" t="s">
        <v>168</v>
      </c>
      <c r="C95" s="42" t="s">
        <v>103</v>
      </c>
      <c r="D95" s="47">
        <v>1500</v>
      </c>
      <c r="E95" s="91">
        <v>0</v>
      </c>
      <c r="F95" s="47">
        <v>1</v>
      </c>
      <c r="G95" s="91">
        <v>0</v>
      </c>
      <c r="H95" s="47">
        <v>1</v>
      </c>
      <c r="I95" s="91">
        <v>0</v>
      </c>
      <c r="J95" s="47">
        <v>5000</v>
      </c>
      <c r="K95" s="91">
        <v>0</v>
      </c>
      <c r="L95" s="47">
        <f t="shared" si="18"/>
        <v>5000</v>
      </c>
    </row>
    <row r="96" spans="1:12" ht="12.75">
      <c r="A96" s="1"/>
      <c r="B96" s="102" t="s">
        <v>169</v>
      </c>
      <c r="C96" s="42" t="s">
        <v>170</v>
      </c>
      <c r="D96" s="51">
        <v>2800</v>
      </c>
      <c r="E96" s="66">
        <v>0</v>
      </c>
      <c r="F96" s="52">
        <v>1</v>
      </c>
      <c r="G96" s="66">
        <v>0</v>
      </c>
      <c r="H96" s="52">
        <v>2001</v>
      </c>
      <c r="I96" s="66">
        <v>0</v>
      </c>
      <c r="J96" s="52">
        <v>6754</v>
      </c>
      <c r="K96" s="66">
        <v>0</v>
      </c>
      <c r="L96" s="52">
        <f t="shared" si="18"/>
        <v>6754</v>
      </c>
    </row>
    <row r="97" spans="1:12" ht="12.75">
      <c r="A97" s="1"/>
      <c r="B97" s="102" t="s">
        <v>171</v>
      </c>
      <c r="C97" s="42" t="s">
        <v>104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f t="shared" si="18"/>
        <v>0</v>
      </c>
    </row>
    <row r="98" spans="1:12" ht="25.5">
      <c r="A98" s="1"/>
      <c r="B98" s="102" t="s">
        <v>172</v>
      </c>
      <c r="C98" s="42" t="s">
        <v>212</v>
      </c>
      <c r="D98" s="52">
        <v>5000</v>
      </c>
      <c r="E98" s="66">
        <v>0</v>
      </c>
      <c r="F98" s="52">
        <v>1</v>
      </c>
      <c r="G98" s="66">
        <v>0</v>
      </c>
      <c r="H98" s="52">
        <v>1</v>
      </c>
      <c r="I98" s="66">
        <v>0</v>
      </c>
      <c r="J98" s="66">
        <v>0</v>
      </c>
      <c r="K98" s="66">
        <v>0</v>
      </c>
      <c r="L98" s="66">
        <f t="shared" si="18"/>
        <v>0</v>
      </c>
    </row>
    <row r="99" spans="1:12" ht="12.75">
      <c r="A99" s="1"/>
      <c r="B99" s="102" t="s">
        <v>54</v>
      </c>
      <c r="C99" s="42" t="s">
        <v>55</v>
      </c>
      <c r="D99" s="95">
        <v>199</v>
      </c>
      <c r="E99" s="67">
        <v>0</v>
      </c>
      <c r="F99" s="95">
        <v>4005</v>
      </c>
      <c r="G99" s="67">
        <v>0</v>
      </c>
      <c r="H99" s="53">
        <v>4005</v>
      </c>
      <c r="I99" s="67">
        <v>0</v>
      </c>
      <c r="J99" s="95">
        <v>1</v>
      </c>
      <c r="K99" s="67">
        <v>0</v>
      </c>
      <c r="L99" s="54">
        <f t="shared" si="18"/>
        <v>1</v>
      </c>
    </row>
    <row r="100" spans="1:12" ht="12.75">
      <c r="A100" s="1"/>
      <c r="B100" s="102" t="s">
        <v>184</v>
      </c>
      <c r="C100" s="42" t="s">
        <v>185</v>
      </c>
      <c r="D100" s="59">
        <v>0</v>
      </c>
      <c r="E100" s="67">
        <v>0</v>
      </c>
      <c r="F100" s="54">
        <v>1</v>
      </c>
      <c r="G100" s="59">
        <v>0</v>
      </c>
      <c r="H100" s="54">
        <v>1</v>
      </c>
      <c r="I100" s="59">
        <v>0</v>
      </c>
      <c r="J100" s="54">
        <v>1</v>
      </c>
      <c r="K100" s="59">
        <v>0</v>
      </c>
      <c r="L100" s="47">
        <f t="shared" si="18"/>
        <v>1</v>
      </c>
    </row>
    <row r="101" spans="1:12" ht="25.5">
      <c r="A101" s="1"/>
      <c r="B101" s="102" t="s">
        <v>274</v>
      </c>
      <c r="C101" s="42" t="s">
        <v>208</v>
      </c>
      <c r="D101" s="95">
        <v>590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6">
        <f t="shared" si="18"/>
        <v>0</v>
      </c>
    </row>
    <row r="102" spans="1:12" ht="12.75">
      <c r="A102" s="1"/>
      <c r="B102" s="117" t="s">
        <v>277</v>
      </c>
      <c r="C102" s="106" t="s">
        <v>276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95">
        <v>10000</v>
      </c>
      <c r="K102" s="67">
        <v>0</v>
      </c>
      <c r="L102" s="52">
        <f t="shared" si="18"/>
        <v>10000</v>
      </c>
    </row>
    <row r="103" spans="1:12" ht="12.75">
      <c r="A103" s="49"/>
      <c r="B103" s="125" t="s">
        <v>287</v>
      </c>
      <c r="C103" s="126" t="s">
        <v>288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104">
        <v>2500</v>
      </c>
      <c r="K103" s="61">
        <v>0</v>
      </c>
      <c r="L103" s="121">
        <f t="shared" si="18"/>
        <v>2500</v>
      </c>
    </row>
    <row r="104" spans="1:12" ht="13.5" customHeight="1">
      <c r="A104" s="1" t="s">
        <v>9</v>
      </c>
      <c r="B104" s="102">
        <v>63</v>
      </c>
      <c r="C104" s="42" t="s">
        <v>53</v>
      </c>
      <c r="D104" s="105">
        <f aca="true" t="shared" si="19" ref="D104:I104">SUM(D94:D102)</f>
        <v>10789</v>
      </c>
      <c r="E104" s="92">
        <f t="shared" si="19"/>
        <v>0</v>
      </c>
      <c r="F104" s="105">
        <f t="shared" si="19"/>
        <v>4010</v>
      </c>
      <c r="G104" s="92">
        <f t="shared" si="19"/>
        <v>0</v>
      </c>
      <c r="H104" s="105">
        <f t="shared" si="19"/>
        <v>6010</v>
      </c>
      <c r="I104" s="92">
        <f t="shared" si="19"/>
        <v>0</v>
      </c>
      <c r="J104" s="105">
        <f>SUM(J94:J103)</f>
        <v>25756</v>
      </c>
      <c r="K104" s="92">
        <f>SUM(K94:K103)</f>
        <v>0</v>
      </c>
      <c r="L104" s="105">
        <f>SUM(L94:L103)</f>
        <v>25756</v>
      </c>
    </row>
    <row r="105" spans="1:12" ht="13.5" customHeight="1">
      <c r="A105" s="1" t="s">
        <v>9</v>
      </c>
      <c r="B105" s="41">
        <v>80.104</v>
      </c>
      <c r="C105" s="57" t="s">
        <v>52</v>
      </c>
      <c r="D105" s="56">
        <f aca="true" t="shared" si="20" ref="D105:L105">D104</f>
        <v>10789</v>
      </c>
      <c r="E105" s="62">
        <f t="shared" si="20"/>
        <v>0</v>
      </c>
      <c r="F105" s="56">
        <f>F104</f>
        <v>4010</v>
      </c>
      <c r="G105" s="62">
        <f>G104</f>
        <v>0</v>
      </c>
      <c r="H105" s="56">
        <f t="shared" si="20"/>
        <v>6010</v>
      </c>
      <c r="I105" s="62">
        <f t="shared" si="20"/>
        <v>0</v>
      </c>
      <c r="J105" s="56">
        <f t="shared" si="20"/>
        <v>25756</v>
      </c>
      <c r="K105" s="62">
        <f t="shared" si="20"/>
        <v>0</v>
      </c>
      <c r="L105" s="56">
        <f t="shared" si="20"/>
        <v>25756</v>
      </c>
    </row>
    <row r="106" spans="1:12" ht="13.5" customHeight="1">
      <c r="A106" s="1" t="s">
        <v>9</v>
      </c>
      <c r="B106" s="1">
        <v>80</v>
      </c>
      <c r="C106" s="42" t="s">
        <v>47</v>
      </c>
      <c r="D106" s="60">
        <f aca="true" t="shared" si="21" ref="D106:L106">D105+D90</f>
        <v>20698</v>
      </c>
      <c r="E106" s="60">
        <f t="shared" si="21"/>
        <v>12329</v>
      </c>
      <c r="F106" s="60">
        <f t="shared" si="21"/>
        <v>6012</v>
      </c>
      <c r="G106" s="60">
        <f t="shared" si="21"/>
        <v>11204</v>
      </c>
      <c r="H106" s="60">
        <f t="shared" si="21"/>
        <v>8371</v>
      </c>
      <c r="I106" s="60">
        <f t="shared" si="21"/>
        <v>11202</v>
      </c>
      <c r="J106" s="60">
        <f t="shared" si="21"/>
        <v>27443</v>
      </c>
      <c r="K106" s="60">
        <f t="shared" si="21"/>
        <v>9710</v>
      </c>
      <c r="L106" s="60">
        <f t="shared" si="21"/>
        <v>37153</v>
      </c>
    </row>
    <row r="107" spans="1:12" s="100" customFormat="1" ht="13.5" customHeight="1">
      <c r="A107" s="1" t="s">
        <v>9</v>
      </c>
      <c r="B107" s="58">
        <v>3452</v>
      </c>
      <c r="C107" s="57" t="s">
        <v>0</v>
      </c>
      <c r="D107" s="53">
        <f aca="true" t="shared" si="22" ref="D107:L107">D106+D81</f>
        <v>71281</v>
      </c>
      <c r="E107" s="53">
        <f t="shared" si="22"/>
        <v>41301</v>
      </c>
      <c r="F107" s="53">
        <f t="shared" si="22"/>
        <v>41080</v>
      </c>
      <c r="G107" s="53">
        <f t="shared" si="22"/>
        <v>41205</v>
      </c>
      <c r="H107" s="53">
        <f t="shared" si="22"/>
        <v>49267</v>
      </c>
      <c r="I107" s="53">
        <f t="shared" si="22"/>
        <v>39312</v>
      </c>
      <c r="J107" s="53">
        <f t="shared" si="22"/>
        <v>90043</v>
      </c>
      <c r="K107" s="53">
        <f t="shared" si="22"/>
        <v>40520</v>
      </c>
      <c r="L107" s="53">
        <f t="shared" si="22"/>
        <v>130563</v>
      </c>
    </row>
    <row r="108" spans="1:12" ht="13.5" customHeight="1">
      <c r="A108" s="68" t="s">
        <v>9</v>
      </c>
      <c r="B108" s="68"/>
      <c r="C108" s="69" t="s">
        <v>10</v>
      </c>
      <c r="D108" s="56">
        <f aca="true" t="shared" si="23" ref="D108:K108">D107</f>
        <v>71281</v>
      </c>
      <c r="E108" s="56">
        <f t="shared" si="23"/>
        <v>41301</v>
      </c>
      <c r="F108" s="56">
        <f>F107</f>
        <v>41080</v>
      </c>
      <c r="G108" s="56">
        <f>G107</f>
        <v>41205</v>
      </c>
      <c r="H108" s="56">
        <f t="shared" si="23"/>
        <v>49267</v>
      </c>
      <c r="I108" s="56">
        <f t="shared" si="23"/>
        <v>39312</v>
      </c>
      <c r="J108" s="56">
        <f t="shared" si="23"/>
        <v>90043</v>
      </c>
      <c r="K108" s="56">
        <f t="shared" si="23"/>
        <v>40520</v>
      </c>
      <c r="L108" s="56">
        <f>K108+J108</f>
        <v>130563</v>
      </c>
    </row>
    <row r="109" spans="1:12" ht="13.5" customHeight="1">
      <c r="A109" s="1"/>
      <c r="B109" s="1"/>
      <c r="C109" s="57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2" ht="13.5" customHeight="1">
      <c r="A110" s="1"/>
      <c r="B110" s="1"/>
      <c r="C110" s="57" t="s">
        <v>56</v>
      </c>
      <c r="D110" s="51"/>
      <c r="E110" s="51"/>
      <c r="F110" s="53"/>
      <c r="G110" s="53"/>
      <c r="H110" s="53"/>
      <c r="I110" s="53"/>
      <c r="J110" s="53"/>
      <c r="K110" s="53"/>
      <c r="L110" s="53"/>
    </row>
    <row r="111" spans="1:12" ht="13.5" customHeight="1">
      <c r="A111" s="1" t="s">
        <v>11</v>
      </c>
      <c r="B111" s="58">
        <v>5452</v>
      </c>
      <c r="C111" s="57" t="s">
        <v>1</v>
      </c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2" ht="13.5" customHeight="1">
      <c r="A112" s="1"/>
      <c r="B112" s="39">
        <v>1</v>
      </c>
      <c r="C112" s="42" t="s">
        <v>12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s="71" customFormat="1" ht="13.5" customHeight="1">
      <c r="A113" s="70"/>
      <c r="B113" s="41">
        <v>1.101</v>
      </c>
      <c r="C113" s="57" t="s">
        <v>13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s="101" customFormat="1" ht="13.5" customHeight="1">
      <c r="A114" s="70"/>
      <c r="B114" s="39">
        <v>60</v>
      </c>
      <c r="C114" s="42" t="s">
        <v>57</v>
      </c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71" customFormat="1" ht="25.5">
      <c r="A115" s="70"/>
      <c r="B115" s="118" t="s">
        <v>133</v>
      </c>
      <c r="C115" s="42" t="s">
        <v>135</v>
      </c>
      <c r="D115" s="52">
        <v>9093</v>
      </c>
      <c r="E115" s="66">
        <v>0</v>
      </c>
      <c r="F115" s="51">
        <v>15269</v>
      </c>
      <c r="G115" s="66">
        <v>0</v>
      </c>
      <c r="H115" s="51">
        <v>15269</v>
      </c>
      <c r="I115" s="66">
        <v>0</v>
      </c>
      <c r="J115" s="51">
        <v>6716</v>
      </c>
      <c r="K115" s="66">
        <v>0</v>
      </c>
      <c r="L115" s="53">
        <f aca="true" t="shared" si="24" ref="L115:L152">SUM(J115:K115)</f>
        <v>6716</v>
      </c>
    </row>
    <row r="116" spans="1:12" s="71" customFormat="1" ht="25.5">
      <c r="A116" s="70"/>
      <c r="B116" s="118" t="s">
        <v>132</v>
      </c>
      <c r="C116" s="42" t="s">
        <v>136</v>
      </c>
      <c r="D116" s="52">
        <v>3537</v>
      </c>
      <c r="E116" s="66">
        <v>0</v>
      </c>
      <c r="F116" s="51">
        <v>3799</v>
      </c>
      <c r="G116" s="66">
        <v>0</v>
      </c>
      <c r="H116" s="51">
        <v>3799</v>
      </c>
      <c r="I116" s="66">
        <v>0</v>
      </c>
      <c r="J116" s="51">
        <v>1639</v>
      </c>
      <c r="K116" s="66">
        <v>0</v>
      </c>
      <c r="L116" s="53">
        <f t="shared" si="24"/>
        <v>1639</v>
      </c>
    </row>
    <row r="117" spans="1:12" s="71" customFormat="1" ht="25.5">
      <c r="A117" s="70"/>
      <c r="B117" s="118" t="s">
        <v>125</v>
      </c>
      <c r="C117" s="42" t="s">
        <v>175</v>
      </c>
      <c r="D117" s="52">
        <v>969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7">
        <f t="shared" si="24"/>
        <v>0</v>
      </c>
    </row>
    <row r="118" spans="1:12" s="71" customFormat="1" ht="25.5">
      <c r="A118" s="70"/>
      <c r="B118" s="118" t="s">
        <v>126</v>
      </c>
      <c r="C118" s="42" t="s">
        <v>140</v>
      </c>
      <c r="D118" s="52">
        <v>356</v>
      </c>
      <c r="E118" s="66">
        <v>0</v>
      </c>
      <c r="F118" s="51">
        <v>1416</v>
      </c>
      <c r="G118" s="66">
        <v>0</v>
      </c>
      <c r="H118" s="51">
        <v>1416</v>
      </c>
      <c r="I118" s="66">
        <v>0</v>
      </c>
      <c r="J118" s="51">
        <v>1413</v>
      </c>
      <c r="K118" s="66">
        <v>0</v>
      </c>
      <c r="L118" s="46">
        <f t="shared" si="24"/>
        <v>1413</v>
      </c>
    </row>
    <row r="119" spans="1:12" s="71" customFormat="1" ht="25.5" customHeight="1">
      <c r="A119" s="70"/>
      <c r="B119" s="118" t="s">
        <v>127</v>
      </c>
      <c r="C119" s="42" t="s">
        <v>294</v>
      </c>
      <c r="D119" s="66">
        <v>0</v>
      </c>
      <c r="E119" s="66">
        <v>0</v>
      </c>
      <c r="F119" s="51">
        <v>606</v>
      </c>
      <c r="G119" s="66">
        <v>0</v>
      </c>
      <c r="H119" s="51">
        <v>606</v>
      </c>
      <c r="I119" s="66">
        <v>0</v>
      </c>
      <c r="J119" s="51">
        <v>107</v>
      </c>
      <c r="K119" s="66">
        <v>0</v>
      </c>
      <c r="L119" s="46">
        <f t="shared" si="24"/>
        <v>107</v>
      </c>
    </row>
    <row r="120" spans="1:12" s="71" customFormat="1" ht="38.25">
      <c r="A120" s="70"/>
      <c r="B120" s="118" t="s">
        <v>128</v>
      </c>
      <c r="C120" s="42" t="s">
        <v>213</v>
      </c>
      <c r="D120" s="52">
        <v>460</v>
      </c>
      <c r="E120" s="66">
        <v>0</v>
      </c>
      <c r="F120" s="51">
        <v>1113</v>
      </c>
      <c r="G120" s="66">
        <v>0</v>
      </c>
      <c r="H120" s="51">
        <v>1113</v>
      </c>
      <c r="I120" s="66">
        <v>0</v>
      </c>
      <c r="J120" s="51">
        <v>69</v>
      </c>
      <c r="K120" s="66">
        <v>0</v>
      </c>
      <c r="L120" s="53">
        <f t="shared" si="24"/>
        <v>69</v>
      </c>
    </row>
    <row r="121" spans="1:12" s="71" customFormat="1" ht="38.25">
      <c r="A121" s="70"/>
      <c r="B121" s="118" t="s">
        <v>129</v>
      </c>
      <c r="C121" s="42" t="s">
        <v>137</v>
      </c>
      <c r="D121" s="52">
        <v>26445</v>
      </c>
      <c r="E121" s="66">
        <v>0</v>
      </c>
      <c r="F121" s="51">
        <v>12390</v>
      </c>
      <c r="G121" s="66">
        <v>0</v>
      </c>
      <c r="H121" s="51">
        <v>12390</v>
      </c>
      <c r="I121" s="66">
        <v>0</v>
      </c>
      <c r="J121" s="51">
        <v>270</v>
      </c>
      <c r="K121" s="66">
        <v>0</v>
      </c>
      <c r="L121" s="53">
        <f t="shared" si="24"/>
        <v>270</v>
      </c>
    </row>
    <row r="122" spans="1:12" s="71" customFormat="1" ht="52.5" customHeight="1">
      <c r="A122" s="70"/>
      <c r="B122" s="118" t="s">
        <v>130</v>
      </c>
      <c r="C122" s="42" t="s">
        <v>138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7">
        <f t="shared" si="24"/>
        <v>0</v>
      </c>
    </row>
    <row r="123" spans="1:12" s="71" customFormat="1" ht="27.75" customHeight="1">
      <c r="A123" s="72"/>
      <c r="B123" s="119" t="s">
        <v>131</v>
      </c>
      <c r="C123" s="50" t="s">
        <v>139</v>
      </c>
      <c r="D123" s="121">
        <v>3731</v>
      </c>
      <c r="E123" s="92">
        <v>0</v>
      </c>
      <c r="F123" s="105">
        <v>3355</v>
      </c>
      <c r="G123" s="92">
        <v>0</v>
      </c>
      <c r="H123" s="105">
        <v>3355</v>
      </c>
      <c r="I123" s="92">
        <v>0</v>
      </c>
      <c r="J123" s="121">
        <v>2829</v>
      </c>
      <c r="K123" s="92">
        <v>0</v>
      </c>
      <c r="L123" s="60">
        <f t="shared" si="24"/>
        <v>2829</v>
      </c>
    </row>
    <row r="124" spans="1:12" s="71" customFormat="1" ht="27.75" customHeight="1">
      <c r="A124" s="70"/>
      <c r="B124" s="118" t="s">
        <v>108</v>
      </c>
      <c r="C124" s="40" t="s">
        <v>214</v>
      </c>
      <c r="D124" s="91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66">
        <v>0</v>
      </c>
      <c r="K124" s="91">
        <v>0</v>
      </c>
      <c r="L124" s="59">
        <f t="shared" si="24"/>
        <v>0</v>
      </c>
    </row>
    <row r="125" spans="1:12" s="71" customFormat="1" ht="27.75" customHeight="1">
      <c r="A125" s="70"/>
      <c r="B125" s="118" t="s">
        <v>109</v>
      </c>
      <c r="C125" s="40" t="s">
        <v>215</v>
      </c>
      <c r="D125" s="45">
        <v>14259</v>
      </c>
      <c r="E125" s="91">
        <v>0</v>
      </c>
      <c r="F125" s="45">
        <v>8176</v>
      </c>
      <c r="G125" s="91">
        <v>0</v>
      </c>
      <c r="H125" s="45">
        <v>8176</v>
      </c>
      <c r="I125" s="91">
        <v>0</v>
      </c>
      <c r="J125" s="52">
        <v>70</v>
      </c>
      <c r="K125" s="91">
        <v>0</v>
      </c>
      <c r="L125" s="46">
        <f t="shared" si="24"/>
        <v>70</v>
      </c>
    </row>
    <row r="126" spans="1:12" s="71" customFormat="1" ht="39" customHeight="1">
      <c r="A126" s="70"/>
      <c r="B126" s="118" t="s">
        <v>110</v>
      </c>
      <c r="C126" s="40" t="s">
        <v>216</v>
      </c>
      <c r="D126" s="47">
        <v>2409</v>
      </c>
      <c r="E126" s="91">
        <v>0</v>
      </c>
      <c r="F126" s="45">
        <v>3863</v>
      </c>
      <c r="G126" s="91">
        <v>0</v>
      </c>
      <c r="H126" s="45">
        <v>3863</v>
      </c>
      <c r="I126" s="91">
        <v>0</v>
      </c>
      <c r="J126" s="52">
        <v>1788</v>
      </c>
      <c r="K126" s="91">
        <v>0</v>
      </c>
      <c r="L126" s="46">
        <f t="shared" si="24"/>
        <v>1788</v>
      </c>
    </row>
    <row r="127" spans="1:12" s="71" customFormat="1" ht="25.5">
      <c r="A127" s="70"/>
      <c r="B127" s="118" t="s">
        <v>111</v>
      </c>
      <c r="C127" s="40" t="s">
        <v>217</v>
      </c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52">
        <v>51</v>
      </c>
      <c r="K127" s="91">
        <v>0</v>
      </c>
      <c r="L127" s="54">
        <f t="shared" si="24"/>
        <v>51</v>
      </c>
    </row>
    <row r="128" spans="1:12" s="71" customFormat="1" ht="66" customHeight="1">
      <c r="A128" s="70"/>
      <c r="B128" s="118" t="s">
        <v>112</v>
      </c>
      <c r="C128" s="42" t="s">
        <v>180</v>
      </c>
      <c r="D128" s="52">
        <v>8662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7">
        <f t="shared" si="24"/>
        <v>0</v>
      </c>
    </row>
    <row r="129" spans="1:12" s="71" customFormat="1" ht="38.25">
      <c r="A129" s="70"/>
      <c r="B129" s="118" t="s">
        <v>113</v>
      </c>
      <c r="C129" s="42" t="s">
        <v>218</v>
      </c>
      <c r="D129" s="51">
        <v>939</v>
      </c>
      <c r="E129" s="66">
        <v>0</v>
      </c>
      <c r="F129" s="51">
        <v>7693</v>
      </c>
      <c r="G129" s="66">
        <v>0</v>
      </c>
      <c r="H129" s="51">
        <v>7693</v>
      </c>
      <c r="I129" s="66">
        <v>0</v>
      </c>
      <c r="J129" s="52">
        <v>2</v>
      </c>
      <c r="K129" s="66">
        <v>0</v>
      </c>
      <c r="L129" s="53">
        <f t="shared" si="24"/>
        <v>2</v>
      </c>
    </row>
    <row r="130" spans="1:12" s="71" customFormat="1" ht="39.75" customHeight="1">
      <c r="A130" s="70"/>
      <c r="B130" s="118" t="s">
        <v>114</v>
      </c>
      <c r="C130" s="42" t="s">
        <v>219</v>
      </c>
      <c r="D130" s="51">
        <v>5515</v>
      </c>
      <c r="E130" s="66">
        <v>0</v>
      </c>
      <c r="F130" s="51">
        <v>18729</v>
      </c>
      <c r="G130" s="66">
        <v>0</v>
      </c>
      <c r="H130" s="51">
        <v>18729</v>
      </c>
      <c r="I130" s="66">
        <v>0</v>
      </c>
      <c r="J130" s="52">
        <v>10815</v>
      </c>
      <c r="K130" s="66">
        <v>0</v>
      </c>
      <c r="L130" s="46">
        <f t="shared" si="24"/>
        <v>10815</v>
      </c>
    </row>
    <row r="131" spans="1:12" s="71" customFormat="1" ht="27.75" customHeight="1">
      <c r="A131" s="70"/>
      <c r="B131" s="118" t="s">
        <v>115</v>
      </c>
      <c r="C131" s="42" t="s">
        <v>105</v>
      </c>
      <c r="D131" s="51">
        <v>5896</v>
      </c>
      <c r="E131" s="66">
        <v>0</v>
      </c>
      <c r="F131" s="51">
        <v>8098</v>
      </c>
      <c r="G131" s="66">
        <v>0</v>
      </c>
      <c r="H131" s="51">
        <v>8098</v>
      </c>
      <c r="I131" s="66">
        <v>0</v>
      </c>
      <c r="J131" s="51">
        <v>13158</v>
      </c>
      <c r="K131" s="66">
        <v>0</v>
      </c>
      <c r="L131" s="46">
        <f t="shared" si="24"/>
        <v>13158</v>
      </c>
    </row>
    <row r="132" spans="1:12" s="71" customFormat="1" ht="52.5" customHeight="1">
      <c r="A132" s="70"/>
      <c r="B132" s="118" t="s">
        <v>116</v>
      </c>
      <c r="C132" s="42" t="s">
        <v>220</v>
      </c>
      <c r="D132" s="51">
        <v>2442</v>
      </c>
      <c r="E132" s="66">
        <v>0</v>
      </c>
      <c r="F132" s="51">
        <v>8700</v>
      </c>
      <c r="G132" s="66">
        <v>0</v>
      </c>
      <c r="H132" s="51">
        <v>10081</v>
      </c>
      <c r="I132" s="66">
        <v>0</v>
      </c>
      <c r="J132" s="51">
        <v>1466</v>
      </c>
      <c r="K132" s="66">
        <v>0</v>
      </c>
      <c r="L132" s="53">
        <f t="shared" si="24"/>
        <v>1466</v>
      </c>
    </row>
    <row r="133" spans="1:12" s="71" customFormat="1" ht="51">
      <c r="A133" s="70"/>
      <c r="B133" s="118" t="s">
        <v>117</v>
      </c>
      <c r="C133" s="42" t="s">
        <v>106</v>
      </c>
      <c r="D133" s="51">
        <v>814</v>
      </c>
      <c r="E133" s="66">
        <v>0</v>
      </c>
      <c r="F133" s="51">
        <v>5343</v>
      </c>
      <c r="G133" s="66">
        <v>0</v>
      </c>
      <c r="H133" s="51">
        <v>5343</v>
      </c>
      <c r="I133" s="66">
        <v>0</v>
      </c>
      <c r="J133" s="51">
        <v>1197</v>
      </c>
      <c r="K133" s="66">
        <v>0</v>
      </c>
      <c r="L133" s="53">
        <f t="shared" si="24"/>
        <v>1197</v>
      </c>
    </row>
    <row r="134" spans="1:12" s="71" customFormat="1" ht="38.25">
      <c r="A134" s="72"/>
      <c r="B134" s="119" t="s">
        <v>119</v>
      </c>
      <c r="C134" s="50" t="s">
        <v>176</v>
      </c>
      <c r="D134" s="121">
        <v>255</v>
      </c>
      <c r="E134" s="92">
        <v>0</v>
      </c>
      <c r="F134" s="105">
        <v>4175</v>
      </c>
      <c r="G134" s="92">
        <v>0</v>
      </c>
      <c r="H134" s="105">
        <v>5089</v>
      </c>
      <c r="I134" s="92">
        <v>0</v>
      </c>
      <c r="J134" s="105">
        <v>76</v>
      </c>
      <c r="K134" s="92">
        <v>0</v>
      </c>
      <c r="L134" s="60">
        <f t="shared" si="24"/>
        <v>76</v>
      </c>
    </row>
    <row r="135" spans="1:12" s="71" customFormat="1" ht="38.25">
      <c r="A135" s="70"/>
      <c r="B135" s="118" t="s">
        <v>118</v>
      </c>
      <c r="C135" s="42" t="s">
        <v>107</v>
      </c>
      <c r="D135" s="91">
        <v>0</v>
      </c>
      <c r="E135" s="91">
        <v>0</v>
      </c>
      <c r="F135" s="45">
        <v>4448</v>
      </c>
      <c r="G135" s="91">
        <v>0</v>
      </c>
      <c r="H135" s="45">
        <v>4448</v>
      </c>
      <c r="I135" s="91">
        <v>0</v>
      </c>
      <c r="J135" s="91">
        <v>0</v>
      </c>
      <c r="K135" s="91">
        <v>0</v>
      </c>
      <c r="L135" s="59">
        <f t="shared" si="24"/>
        <v>0</v>
      </c>
    </row>
    <row r="136" spans="1:12" s="71" customFormat="1" ht="12.75">
      <c r="A136" s="70"/>
      <c r="B136" s="118" t="s">
        <v>58</v>
      </c>
      <c r="C136" s="42" t="s">
        <v>59</v>
      </c>
      <c r="D136" s="91">
        <v>0</v>
      </c>
      <c r="E136" s="91">
        <v>0</v>
      </c>
      <c r="F136" s="47">
        <v>10000</v>
      </c>
      <c r="G136" s="91">
        <v>0</v>
      </c>
      <c r="H136" s="47">
        <v>54000</v>
      </c>
      <c r="I136" s="91">
        <v>0</v>
      </c>
      <c r="J136" s="47">
        <v>40000</v>
      </c>
      <c r="K136" s="91">
        <v>0</v>
      </c>
      <c r="L136" s="54">
        <f t="shared" si="24"/>
        <v>40000</v>
      </c>
    </row>
    <row r="137" spans="1:12" s="71" customFormat="1" ht="12.75">
      <c r="A137" s="70"/>
      <c r="B137" s="118" t="s">
        <v>60</v>
      </c>
      <c r="C137" s="42" t="s">
        <v>61</v>
      </c>
      <c r="D137" s="91">
        <v>0</v>
      </c>
      <c r="E137" s="91">
        <v>0</v>
      </c>
      <c r="F137" s="47">
        <v>1</v>
      </c>
      <c r="G137" s="91">
        <v>0</v>
      </c>
      <c r="H137" s="47">
        <v>1</v>
      </c>
      <c r="I137" s="91">
        <v>0</v>
      </c>
      <c r="J137" s="91">
        <v>0</v>
      </c>
      <c r="K137" s="91">
        <v>0</v>
      </c>
      <c r="L137" s="59">
        <f t="shared" si="24"/>
        <v>0</v>
      </c>
    </row>
    <row r="138" spans="1:12" s="71" customFormat="1" ht="12.75">
      <c r="A138" s="70"/>
      <c r="B138" s="118" t="s">
        <v>75</v>
      </c>
      <c r="C138" s="42" t="s">
        <v>76</v>
      </c>
      <c r="D138" s="91">
        <v>0</v>
      </c>
      <c r="E138" s="91">
        <v>0</v>
      </c>
      <c r="F138" s="47">
        <v>50000</v>
      </c>
      <c r="G138" s="91">
        <v>0</v>
      </c>
      <c r="H138" s="47">
        <v>52500</v>
      </c>
      <c r="I138" s="91">
        <v>0</v>
      </c>
      <c r="J138" s="47">
        <v>60000</v>
      </c>
      <c r="K138" s="91">
        <v>0</v>
      </c>
      <c r="L138" s="54">
        <f t="shared" si="24"/>
        <v>60000</v>
      </c>
    </row>
    <row r="139" spans="1:12" s="71" customFormat="1" ht="25.5">
      <c r="A139" s="70"/>
      <c r="B139" s="118" t="s">
        <v>68</v>
      </c>
      <c r="C139" s="42" t="s">
        <v>101</v>
      </c>
      <c r="D139" s="91">
        <v>0</v>
      </c>
      <c r="E139" s="91">
        <v>0</v>
      </c>
      <c r="F139" s="91">
        <v>0</v>
      </c>
      <c r="G139" s="91">
        <v>0</v>
      </c>
      <c r="H139" s="91">
        <v>0</v>
      </c>
      <c r="I139" s="91">
        <v>0</v>
      </c>
      <c r="J139" s="91">
        <v>0</v>
      </c>
      <c r="K139" s="91">
        <v>0</v>
      </c>
      <c r="L139" s="59">
        <f t="shared" si="24"/>
        <v>0</v>
      </c>
    </row>
    <row r="140" spans="1:12" s="71" customFormat="1" ht="38.25">
      <c r="A140" s="70"/>
      <c r="B140" s="118" t="s">
        <v>69</v>
      </c>
      <c r="C140" s="42" t="s">
        <v>145</v>
      </c>
      <c r="D140" s="51">
        <v>7786</v>
      </c>
      <c r="E140" s="66">
        <v>0</v>
      </c>
      <c r="F140" s="51">
        <v>13640</v>
      </c>
      <c r="G140" s="66">
        <v>0</v>
      </c>
      <c r="H140" s="51">
        <v>13640</v>
      </c>
      <c r="I140" s="66">
        <v>0</v>
      </c>
      <c r="J140" s="51">
        <v>5591</v>
      </c>
      <c r="K140" s="66">
        <v>0</v>
      </c>
      <c r="L140" s="53">
        <f t="shared" si="24"/>
        <v>5591</v>
      </c>
    </row>
    <row r="141" spans="1:12" s="71" customFormat="1" ht="25.5">
      <c r="A141" s="70"/>
      <c r="B141" s="118" t="s">
        <v>70</v>
      </c>
      <c r="C141" s="42" t="s">
        <v>72</v>
      </c>
      <c r="D141" s="52">
        <v>98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7">
        <f t="shared" si="24"/>
        <v>0</v>
      </c>
    </row>
    <row r="142" spans="1:12" s="71" customFormat="1" ht="25.5">
      <c r="A142" s="70"/>
      <c r="B142" s="118" t="s">
        <v>71</v>
      </c>
      <c r="C142" s="42" t="s">
        <v>98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7">
        <f t="shared" si="24"/>
        <v>0</v>
      </c>
    </row>
    <row r="143" spans="1:12" s="71" customFormat="1" ht="25.5">
      <c r="A143" s="70"/>
      <c r="B143" s="118" t="s">
        <v>79</v>
      </c>
      <c r="C143" s="42" t="s">
        <v>77</v>
      </c>
      <c r="D143" s="51">
        <v>256</v>
      </c>
      <c r="E143" s="66">
        <v>0</v>
      </c>
      <c r="F143" s="51">
        <v>336</v>
      </c>
      <c r="G143" s="66">
        <v>0</v>
      </c>
      <c r="H143" s="51">
        <v>336</v>
      </c>
      <c r="I143" s="66">
        <v>0</v>
      </c>
      <c r="J143" s="51">
        <v>336</v>
      </c>
      <c r="K143" s="66">
        <v>0</v>
      </c>
      <c r="L143" s="46">
        <f t="shared" si="24"/>
        <v>336</v>
      </c>
    </row>
    <row r="144" spans="1:12" s="71" customFormat="1" ht="25.5">
      <c r="A144" s="70"/>
      <c r="B144" s="118" t="s">
        <v>80</v>
      </c>
      <c r="C144" s="42" t="s">
        <v>78</v>
      </c>
      <c r="D144" s="51">
        <v>5289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7">
        <f t="shared" si="24"/>
        <v>0</v>
      </c>
    </row>
    <row r="145" spans="1:12" s="71" customFormat="1" ht="25.5">
      <c r="A145" s="70"/>
      <c r="B145" s="118" t="s">
        <v>86</v>
      </c>
      <c r="C145" s="42" t="s">
        <v>85</v>
      </c>
      <c r="D145" s="51">
        <v>12861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7">
        <f t="shared" si="24"/>
        <v>0</v>
      </c>
    </row>
    <row r="146" spans="1:12" s="71" customFormat="1" ht="51">
      <c r="A146" s="70"/>
      <c r="B146" s="118" t="s">
        <v>87</v>
      </c>
      <c r="C146" s="42" t="s">
        <v>82</v>
      </c>
      <c r="D146" s="51">
        <v>442</v>
      </c>
      <c r="E146" s="66">
        <v>0</v>
      </c>
      <c r="F146" s="51">
        <v>3773</v>
      </c>
      <c r="G146" s="66">
        <v>0</v>
      </c>
      <c r="H146" s="51">
        <v>3773</v>
      </c>
      <c r="I146" s="66">
        <v>0</v>
      </c>
      <c r="J146" s="51">
        <v>302</v>
      </c>
      <c r="K146" s="66">
        <v>0</v>
      </c>
      <c r="L146" s="53">
        <f t="shared" si="24"/>
        <v>302</v>
      </c>
    </row>
    <row r="147" spans="1:12" s="71" customFormat="1" ht="38.25">
      <c r="A147" s="70"/>
      <c r="B147" s="118" t="s">
        <v>88</v>
      </c>
      <c r="C147" s="73" t="s">
        <v>141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f t="shared" si="24"/>
        <v>0</v>
      </c>
    </row>
    <row r="148" spans="1:12" s="71" customFormat="1" ht="38.25">
      <c r="A148" s="70"/>
      <c r="B148" s="118" t="s">
        <v>89</v>
      </c>
      <c r="C148" s="73" t="s">
        <v>83</v>
      </c>
      <c r="D148" s="120">
        <v>1575</v>
      </c>
      <c r="E148" s="67">
        <v>0</v>
      </c>
      <c r="F148" s="120">
        <v>17928</v>
      </c>
      <c r="G148" s="67">
        <v>0</v>
      </c>
      <c r="H148" s="120">
        <v>17928</v>
      </c>
      <c r="I148" s="67">
        <v>0</v>
      </c>
      <c r="J148" s="120">
        <v>5000</v>
      </c>
      <c r="K148" s="67">
        <v>0</v>
      </c>
      <c r="L148" s="53">
        <f t="shared" si="24"/>
        <v>5000</v>
      </c>
    </row>
    <row r="149" spans="1:12" s="71" customFormat="1" ht="38.25">
      <c r="A149" s="72"/>
      <c r="B149" s="119" t="s">
        <v>90</v>
      </c>
      <c r="C149" s="127" t="s">
        <v>100</v>
      </c>
      <c r="D149" s="61">
        <v>0</v>
      </c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f t="shared" si="24"/>
        <v>0</v>
      </c>
    </row>
    <row r="150" spans="1:12" s="71" customFormat="1" ht="38.25">
      <c r="A150" s="70"/>
      <c r="B150" s="118" t="s">
        <v>91</v>
      </c>
      <c r="C150" s="73" t="s">
        <v>84</v>
      </c>
      <c r="D150" s="59">
        <v>0</v>
      </c>
      <c r="E150" s="59">
        <v>0</v>
      </c>
      <c r="F150" s="74">
        <v>688</v>
      </c>
      <c r="G150" s="59">
        <v>0</v>
      </c>
      <c r="H150" s="74">
        <v>688</v>
      </c>
      <c r="I150" s="59">
        <v>0</v>
      </c>
      <c r="J150" s="74">
        <v>2010</v>
      </c>
      <c r="K150" s="59">
        <v>0</v>
      </c>
      <c r="L150" s="46">
        <f t="shared" si="24"/>
        <v>2010</v>
      </c>
    </row>
    <row r="151" spans="1:12" s="71" customFormat="1" ht="38.25">
      <c r="A151" s="70"/>
      <c r="B151" s="118" t="s">
        <v>92</v>
      </c>
      <c r="C151" s="73" t="s">
        <v>99</v>
      </c>
      <c r="D151" s="120">
        <v>2836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95">
        <v>362</v>
      </c>
      <c r="K151" s="67">
        <v>0</v>
      </c>
      <c r="L151" s="95">
        <f t="shared" si="24"/>
        <v>362</v>
      </c>
    </row>
    <row r="152" spans="1:12" s="71" customFormat="1" ht="25.5">
      <c r="A152" s="70"/>
      <c r="B152" s="118" t="s">
        <v>122</v>
      </c>
      <c r="C152" s="42" t="s">
        <v>295</v>
      </c>
      <c r="D152" s="120">
        <v>59511</v>
      </c>
      <c r="E152" s="67">
        <v>0</v>
      </c>
      <c r="F152" s="120">
        <v>36098</v>
      </c>
      <c r="G152" s="67">
        <v>0</v>
      </c>
      <c r="H152" s="120">
        <v>36098</v>
      </c>
      <c r="I152" s="67">
        <v>0</v>
      </c>
      <c r="J152" s="120">
        <v>10026</v>
      </c>
      <c r="K152" s="67">
        <v>0</v>
      </c>
      <c r="L152" s="60">
        <f t="shared" si="24"/>
        <v>10026</v>
      </c>
    </row>
    <row r="153" spans="1:12" s="71" customFormat="1" ht="12.75">
      <c r="A153" s="1" t="s">
        <v>9</v>
      </c>
      <c r="B153" s="39">
        <v>60</v>
      </c>
      <c r="C153" s="42" t="s">
        <v>57</v>
      </c>
      <c r="D153" s="48">
        <f aca="true" t="shared" si="25" ref="D153:I153">SUM(D115:D152)</f>
        <v>176436</v>
      </c>
      <c r="E153" s="55">
        <f t="shared" si="25"/>
        <v>0</v>
      </c>
      <c r="F153" s="48">
        <f>SUM(F115:F152)</f>
        <v>239637</v>
      </c>
      <c r="G153" s="55">
        <f>SUM(G115:G152)</f>
        <v>0</v>
      </c>
      <c r="H153" s="48">
        <f t="shared" si="25"/>
        <v>288432</v>
      </c>
      <c r="I153" s="55">
        <f t="shared" si="25"/>
        <v>0</v>
      </c>
      <c r="J153" s="48">
        <f>SUM(J115:J152)</f>
        <v>165293</v>
      </c>
      <c r="K153" s="55">
        <f>SUM(K115:K152)</f>
        <v>0</v>
      </c>
      <c r="L153" s="48">
        <f>SUM(L115:L152)</f>
        <v>165293</v>
      </c>
    </row>
    <row r="154" spans="1:12" s="71" customFormat="1" ht="12.75">
      <c r="A154" s="70"/>
      <c r="B154" s="39"/>
      <c r="C154" s="42"/>
      <c r="D154" s="51"/>
      <c r="E154" s="51"/>
      <c r="F154" s="51"/>
      <c r="G154" s="51"/>
      <c r="H154" s="51"/>
      <c r="I154" s="51"/>
      <c r="J154" s="51"/>
      <c r="K154" s="51"/>
      <c r="L154" s="75"/>
    </row>
    <row r="155" spans="1:12" s="71" customFormat="1" ht="12.75">
      <c r="A155" s="70"/>
      <c r="B155" s="39">
        <v>61</v>
      </c>
      <c r="C155" s="42" t="s">
        <v>61</v>
      </c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1:12" s="71" customFormat="1" ht="27.75" customHeight="1">
      <c r="A156" s="70"/>
      <c r="B156" s="118" t="s">
        <v>123</v>
      </c>
      <c r="C156" s="42" t="s">
        <v>173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7">
        <f aca="true" t="shared" si="26" ref="L156:L182">SUM(J156:K156)</f>
        <v>0</v>
      </c>
    </row>
    <row r="157" spans="1:12" s="71" customFormat="1" ht="27.75" customHeight="1">
      <c r="A157" s="70"/>
      <c r="B157" s="118" t="s">
        <v>149</v>
      </c>
      <c r="C157" s="76" t="s">
        <v>158</v>
      </c>
      <c r="D157" s="52">
        <v>399</v>
      </c>
      <c r="E157" s="66">
        <v>0</v>
      </c>
      <c r="F157" s="51">
        <v>5892</v>
      </c>
      <c r="G157" s="66">
        <v>0</v>
      </c>
      <c r="H157" s="52">
        <v>5892</v>
      </c>
      <c r="I157" s="66">
        <v>0</v>
      </c>
      <c r="J157" s="51">
        <v>3753</v>
      </c>
      <c r="K157" s="66">
        <v>0</v>
      </c>
      <c r="L157" s="53">
        <f t="shared" si="26"/>
        <v>3753</v>
      </c>
    </row>
    <row r="158" spans="1:12" s="71" customFormat="1" ht="27.75" customHeight="1">
      <c r="A158" s="70"/>
      <c r="B158" s="118" t="s">
        <v>150</v>
      </c>
      <c r="C158" s="76" t="s">
        <v>159</v>
      </c>
      <c r="D158" s="52">
        <v>10035</v>
      </c>
      <c r="E158" s="66">
        <v>0</v>
      </c>
      <c r="F158" s="51">
        <v>8328</v>
      </c>
      <c r="G158" s="66">
        <v>0</v>
      </c>
      <c r="H158" s="52">
        <v>21379</v>
      </c>
      <c r="I158" s="66">
        <v>0</v>
      </c>
      <c r="J158" s="51">
        <v>1315</v>
      </c>
      <c r="K158" s="66">
        <v>0</v>
      </c>
      <c r="L158" s="53">
        <f t="shared" si="26"/>
        <v>1315</v>
      </c>
    </row>
    <row r="159" spans="1:12" s="71" customFormat="1" ht="63.75">
      <c r="A159" s="70"/>
      <c r="B159" s="118" t="s">
        <v>151</v>
      </c>
      <c r="C159" s="76" t="s">
        <v>174</v>
      </c>
      <c r="D159" s="52">
        <v>1853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7">
        <f t="shared" si="26"/>
        <v>0</v>
      </c>
    </row>
    <row r="160" spans="1:12" s="71" customFormat="1" ht="40.5" customHeight="1">
      <c r="A160" s="70"/>
      <c r="B160" s="118" t="s">
        <v>152</v>
      </c>
      <c r="C160" s="77" t="s">
        <v>221</v>
      </c>
      <c r="D160" s="66">
        <v>0</v>
      </c>
      <c r="E160" s="66">
        <v>0</v>
      </c>
      <c r="F160" s="51">
        <v>1600</v>
      </c>
      <c r="G160" s="66">
        <v>0</v>
      </c>
      <c r="H160" s="52">
        <v>1600</v>
      </c>
      <c r="I160" s="66">
        <v>0</v>
      </c>
      <c r="J160" s="51">
        <v>726</v>
      </c>
      <c r="K160" s="66">
        <v>0</v>
      </c>
      <c r="L160" s="53">
        <f t="shared" si="26"/>
        <v>726</v>
      </c>
    </row>
    <row r="161" spans="1:12" s="71" customFormat="1" ht="51">
      <c r="A161" s="70"/>
      <c r="B161" s="118" t="s">
        <v>153</v>
      </c>
      <c r="C161" s="78" t="s">
        <v>222</v>
      </c>
      <c r="D161" s="52">
        <v>258</v>
      </c>
      <c r="E161" s="66">
        <v>0</v>
      </c>
      <c r="F161" s="51">
        <v>1743</v>
      </c>
      <c r="G161" s="66">
        <v>0</v>
      </c>
      <c r="H161" s="52">
        <v>1743</v>
      </c>
      <c r="I161" s="66">
        <v>0</v>
      </c>
      <c r="J161" s="51">
        <v>87</v>
      </c>
      <c r="K161" s="66">
        <v>0</v>
      </c>
      <c r="L161" s="53">
        <f t="shared" si="26"/>
        <v>87</v>
      </c>
    </row>
    <row r="162" spans="1:12" s="71" customFormat="1" ht="27.75" customHeight="1">
      <c r="A162" s="70"/>
      <c r="B162" s="118" t="s">
        <v>154</v>
      </c>
      <c r="C162" s="78" t="s">
        <v>160</v>
      </c>
      <c r="D162" s="66">
        <v>0</v>
      </c>
      <c r="E162" s="66">
        <v>0</v>
      </c>
      <c r="F162" s="51">
        <v>3059</v>
      </c>
      <c r="G162" s="66">
        <v>0</v>
      </c>
      <c r="H162" s="52">
        <v>3059</v>
      </c>
      <c r="I162" s="66">
        <v>0</v>
      </c>
      <c r="J162" s="51">
        <v>2208</v>
      </c>
      <c r="K162" s="66">
        <v>0</v>
      </c>
      <c r="L162" s="53">
        <f t="shared" si="26"/>
        <v>2208</v>
      </c>
    </row>
    <row r="163" spans="1:12" s="71" customFormat="1" ht="27.75" customHeight="1">
      <c r="A163" s="72"/>
      <c r="B163" s="119" t="s">
        <v>63</v>
      </c>
      <c r="C163" s="79" t="s">
        <v>161</v>
      </c>
      <c r="D163" s="121">
        <v>1367</v>
      </c>
      <c r="E163" s="92">
        <v>0</v>
      </c>
      <c r="F163" s="105">
        <v>3633</v>
      </c>
      <c r="G163" s="92">
        <v>0</v>
      </c>
      <c r="H163" s="121">
        <v>3633</v>
      </c>
      <c r="I163" s="92">
        <v>0</v>
      </c>
      <c r="J163" s="105">
        <v>1248</v>
      </c>
      <c r="K163" s="92">
        <v>0</v>
      </c>
      <c r="L163" s="60">
        <f t="shared" si="26"/>
        <v>1248</v>
      </c>
    </row>
    <row r="164" spans="1:12" s="71" customFormat="1" ht="27.75" customHeight="1">
      <c r="A164" s="70"/>
      <c r="B164" s="118" t="s">
        <v>64</v>
      </c>
      <c r="C164" s="78" t="s">
        <v>162</v>
      </c>
      <c r="D164" s="52">
        <v>19488</v>
      </c>
      <c r="E164" s="66">
        <v>0</v>
      </c>
      <c r="F164" s="51">
        <v>9134</v>
      </c>
      <c r="G164" s="66">
        <v>0</v>
      </c>
      <c r="H164" s="52">
        <v>24134</v>
      </c>
      <c r="I164" s="66">
        <v>0</v>
      </c>
      <c r="J164" s="51">
        <v>16109</v>
      </c>
      <c r="K164" s="66">
        <v>0</v>
      </c>
      <c r="L164" s="53">
        <f t="shared" si="26"/>
        <v>16109</v>
      </c>
    </row>
    <row r="165" spans="1:12" s="71" customFormat="1" ht="38.25" customHeight="1">
      <c r="A165" s="70"/>
      <c r="B165" s="118" t="s">
        <v>155</v>
      </c>
      <c r="C165" s="77" t="s">
        <v>223</v>
      </c>
      <c r="D165" s="52">
        <v>10103</v>
      </c>
      <c r="E165" s="66">
        <v>0</v>
      </c>
      <c r="F165" s="51">
        <v>20853</v>
      </c>
      <c r="G165" s="66">
        <v>0</v>
      </c>
      <c r="H165" s="52">
        <v>20853</v>
      </c>
      <c r="I165" s="66">
        <v>0</v>
      </c>
      <c r="J165" s="51">
        <v>6604</v>
      </c>
      <c r="K165" s="66">
        <v>0</v>
      </c>
      <c r="L165" s="53">
        <f t="shared" si="26"/>
        <v>6604</v>
      </c>
    </row>
    <row r="166" spans="1:12" s="71" customFormat="1" ht="27.75" customHeight="1">
      <c r="A166" s="70"/>
      <c r="B166" s="118" t="s">
        <v>65</v>
      </c>
      <c r="C166" s="78" t="s">
        <v>225</v>
      </c>
      <c r="D166" s="52">
        <v>23381</v>
      </c>
      <c r="E166" s="66">
        <v>0</v>
      </c>
      <c r="F166" s="51">
        <v>7709</v>
      </c>
      <c r="G166" s="66">
        <v>0</v>
      </c>
      <c r="H166" s="52">
        <v>21709</v>
      </c>
      <c r="I166" s="66">
        <v>0</v>
      </c>
      <c r="J166" s="51">
        <v>3477</v>
      </c>
      <c r="K166" s="66">
        <v>0</v>
      </c>
      <c r="L166" s="53">
        <f t="shared" si="26"/>
        <v>3477</v>
      </c>
    </row>
    <row r="167" spans="1:12" s="71" customFormat="1" ht="27.75" customHeight="1">
      <c r="A167" s="70"/>
      <c r="B167" s="118" t="s">
        <v>66</v>
      </c>
      <c r="C167" s="78" t="s">
        <v>224</v>
      </c>
      <c r="D167" s="52">
        <v>10835</v>
      </c>
      <c r="E167" s="66">
        <v>0</v>
      </c>
      <c r="F167" s="51">
        <v>3306</v>
      </c>
      <c r="G167" s="66">
        <v>0</v>
      </c>
      <c r="H167" s="52">
        <v>13306</v>
      </c>
      <c r="I167" s="66">
        <v>0</v>
      </c>
      <c r="J167" s="51">
        <v>7663</v>
      </c>
      <c r="K167" s="66">
        <v>0</v>
      </c>
      <c r="L167" s="53">
        <f t="shared" si="26"/>
        <v>7663</v>
      </c>
    </row>
    <row r="168" spans="1:12" s="71" customFormat="1" ht="38.25">
      <c r="A168" s="70"/>
      <c r="B168" s="118" t="s">
        <v>73</v>
      </c>
      <c r="C168" s="78" t="s">
        <v>182</v>
      </c>
      <c r="D168" s="52">
        <v>10335</v>
      </c>
      <c r="E168" s="66">
        <v>0</v>
      </c>
      <c r="F168" s="51">
        <v>5002</v>
      </c>
      <c r="G168" s="66">
        <v>0</v>
      </c>
      <c r="H168" s="52">
        <v>5002</v>
      </c>
      <c r="I168" s="66">
        <v>0</v>
      </c>
      <c r="J168" s="51">
        <v>12696</v>
      </c>
      <c r="K168" s="66">
        <v>0</v>
      </c>
      <c r="L168" s="53">
        <f t="shared" si="26"/>
        <v>12696</v>
      </c>
    </row>
    <row r="169" spans="1:12" s="71" customFormat="1" ht="27.75" customHeight="1">
      <c r="A169" s="70"/>
      <c r="B169" s="118" t="s">
        <v>156</v>
      </c>
      <c r="C169" s="78" t="s">
        <v>163</v>
      </c>
      <c r="D169" s="52">
        <v>7929</v>
      </c>
      <c r="E169" s="66">
        <v>0</v>
      </c>
      <c r="F169" s="51">
        <v>13977</v>
      </c>
      <c r="G169" s="66">
        <v>0</v>
      </c>
      <c r="H169" s="52">
        <v>17546</v>
      </c>
      <c r="I169" s="66">
        <v>0</v>
      </c>
      <c r="J169" s="51">
        <v>4697</v>
      </c>
      <c r="K169" s="66">
        <v>0</v>
      </c>
      <c r="L169" s="53">
        <f t="shared" si="26"/>
        <v>4697</v>
      </c>
    </row>
    <row r="170" spans="1:12" s="71" customFormat="1" ht="39" customHeight="1">
      <c r="A170" s="70"/>
      <c r="B170" s="118" t="s">
        <v>74</v>
      </c>
      <c r="C170" s="78" t="s">
        <v>226</v>
      </c>
      <c r="D170" s="52">
        <v>5568</v>
      </c>
      <c r="E170" s="66">
        <v>0</v>
      </c>
      <c r="F170" s="51">
        <v>27560</v>
      </c>
      <c r="G170" s="66">
        <v>0</v>
      </c>
      <c r="H170" s="52">
        <v>27560</v>
      </c>
      <c r="I170" s="66">
        <v>0</v>
      </c>
      <c r="J170" s="51">
        <v>15000</v>
      </c>
      <c r="K170" s="66">
        <v>0</v>
      </c>
      <c r="L170" s="53">
        <f t="shared" si="26"/>
        <v>15000</v>
      </c>
    </row>
    <row r="171" spans="1:12" s="71" customFormat="1" ht="38.25">
      <c r="A171" s="70"/>
      <c r="B171" s="118" t="s">
        <v>157</v>
      </c>
      <c r="C171" s="78" t="s">
        <v>177</v>
      </c>
      <c r="D171" s="52">
        <v>8608</v>
      </c>
      <c r="E171" s="66">
        <v>0</v>
      </c>
      <c r="F171" s="66">
        <v>0</v>
      </c>
      <c r="G171" s="66">
        <v>0</v>
      </c>
      <c r="H171" s="52">
        <v>1580</v>
      </c>
      <c r="I171" s="66">
        <v>0</v>
      </c>
      <c r="J171" s="66">
        <v>0</v>
      </c>
      <c r="K171" s="66">
        <v>0</v>
      </c>
      <c r="L171" s="67">
        <f t="shared" si="26"/>
        <v>0</v>
      </c>
    </row>
    <row r="172" spans="1:12" s="71" customFormat="1" ht="27.75" customHeight="1">
      <c r="A172" s="70"/>
      <c r="B172" s="118" t="s">
        <v>81</v>
      </c>
      <c r="C172" s="78" t="s">
        <v>178</v>
      </c>
      <c r="D172" s="52">
        <v>7160</v>
      </c>
      <c r="E172" s="66">
        <v>0</v>
      </c>
      <c r="F172" s="51">
        <v>5799</v>
      </c>
      <c r="G172" s="66">
        <v>0</v>
      </c>
      <c r="H172" s="52">
        <v>10799</v>
      </c>
      <c r="I172" s="66">
        <v>0</v>
      </c>
      <c r="J172" s="51">
        <v>843</v>
      </c>
      <c r="K172" s="66">
        <v>0</v>
      </c>
      <c r="L172" s="53">
        <f t="shared" si="26"/>
        <v>843</v>
      </c>
    </row>
    <row r="173" spans="1:12" s="71" customFormat="1" ht="38.25">
      <c r="A173" s="70"/>
      <c r="B173" s="118" t="s">
        <v>120</v>
      </c>
      <c r="C173" s="78" t="s">
        <v>249</v>
      </c>
      <c r="D173" s="66">
        <v>0</v>
      </c>
      <c r="E173" s="66">
        <v>0</v>
      </c>
      <c r="F173" s="52">
        <v>500000</v>
      </c>
      <c r="G173" s="66">
        <v>0</v>
      </c>
      <c r="H173" s="66">
        <v>0</v>
      </c>
      <c r="I173" s="66">
        <v>0</v>
      </c>
      <c r="J173" s="52">
        <v>500000</v>
      </c>
      <c r="K173" s="66">
        <v>0</v>
      </c>
      <c r="L173" s="95">
        <f t="shared" si="26"/>
        <v>500000</v>
      </c>
    </row>
    <row r="174" spans="1:12" s="71" customFormat="1" ht="51">
      <c r="A174" s="70"/>
      <c r="B174" s="118" t="s">
        <v>121</v>
      </c>
      <c r="C174" s="78" t="s">
        <v>275</v>
      </c>
      <c r="D174" s="66">
        <v>0</v>
      </c>
      <c r="E174" s="66">
        <v>0</v>
      </c>
      <c r="F174" s="52">
        <v>100000</v>
      </c>
      <c r="G174" s="66">
        <v>0</v>
      </c>
      <c r="H174" s="52">
        <v>100000</v>
      </c>
      <c r="I174" s="66">
        <v>0</v>
      </c>
      <c r="J174" s="113">
        <v>200000</v>
      </c>
      <c r="K174" s="66">
        <v>0</v>
      </c>
      <c r="L174" s="95">
        <f t="shared" si="26"/>
        <v>200000</v>
      </c>
    </row>
    <row r="175" spans="1:12" s="71" customFormat="1" ht="12.75">
      <c r="A175" s="70"/>
      <c r="B175" s="118" t="s">
        <v>124</v>
      </c>
      <c r="C175" s="78" t="s">
        <v>210</v>
      </c>
      <c r="D175" s="52">
        <v>1766</v>
      </c>
      <c r="E175" s="66">
        <v>0</v>
      </c>
      <c r="F175" s="52">
        <v>10000</v>
      </c>
      <c r="G175" s="66">
        <v>0</v>
      </c>
      <c r="H175" s="52">
        <v>1200</v>
      </c>
      <c r="I175" s="66">
        <v>0</v>
      </c>
      <c r="J175" s="66">
        <v>0</v>
      </c>
      <c r="K175" s="66">
        <v>0</v>
      </c>
      <c r="L175" s="67">
        <f t="shared" si="26"/>
        <v>0</v>
      </c>
    </row>
    <row r="176" spans="1:12" s="71" customFormat="1" ht="39" customHeight="1">
      <c r="A176" s="72"/>
      <c r="B176" s="119" t="s">
        <v>146</v>
      </c>
      <c r="C176" s="79" t="s">
        <v>268</v>
      </c>
      <c r="D176" s="92">
        <v>0</v>
      </c>
      <c r="E176" s="92">
        <v>0</v>
      </c>
      <c r="F176" s="121">
        <v>15000</v>
      </c>
      <c r="G176" s="92">
        <v>0</v>
      </c>
      <c r="H176" s="121">
        <v>15000</v>
      </c>
      <c r="I176" s="92">
        <v>0</v>
      </c>
      <c r="J176" s="121">
        <v>15000</v>
      </c>
      <c r="K176" s="92">
        <v>0</v>
      </c>
      <c r="L176" s="104">
        <f t="shared" si="26"/>
        <v>15000</v>
      </c>
    </row>
    <row r="177" spans="1:12" s="71" customFormat="1" ht="39" customHeight="1">
      <c r="A177" s="70"/>
      <c r="B177" s="118" t="s">
        <v>148</v>
      </c>
      <c r="C177" s="78" t="s">
        <v>270</v>
      </c>
      <c r="D177" s="66">
        <v>0</v>
      </c>
      <c r="E177" s="66">
        <v>0</v>
      </c>
      <c r="F177" s="52">
        <v>15000</v>
      </c>
      <c r="G177" s="66">
        <v>0</v>
      </c>
      <c r="H177" s="52">
        <v>15000</v>
      </c>
      <c r="I177" s="66">
        <v>0</v>
      </c>
      <c r="J177" s="52">
        <v>15000</v>
      </c>
      <c r="K177" s="66">
        <v>0</v>
      </c>
      <c r="L177" s="95">
        <f t="shared" si="26"/>
        <v>15000</v>
      </c>
    </row>
    <row r="178" spans="1:12" s="71" customFormat="1" ht="51">
      <c r="A178" s="70"/>
      <c r="B178" s="122" t="s">
        <v>243</v>
      </c>
      <c r="C178" s="107" t="s">
        <v>258</v>
      </c>
      <c r="D178" s="66">
        <v>0</v>
      </c>
      <c r="E178" s="66">
        <v>0</v>
      </c>
      <c r="F178" s="66">
        <v>0</v>
      </c>
      <c r="G178" s="66">
        <v>0</v>
      </c>
      <c r="H178" s="52">
        <v>2000</v>
      </c>
      <c r="I178" s="66">
        <v>0</v>
      </c>
      <c r="J178" s="52">
        <v>30000</v>
      </c>
      <c r="K178" s="66">
        <v>0</v>
      </c>
      <c r="L178" s="95">
        <f t="shared" si="26"/>
        <v>30000</v>
      </c>
    </row>
    <row r="179" spans="1:12" s="71" customFormat="1" ht="38.25">
      <c r="A179" s="70"/>
      <c r="B179" s="122" t="s">
        <v>264</v>
      </c>
      <c r="C179" s="107" t="s">
        <v>259</v>
      </c>
      <c r="D179" s="66">
        <v>0</v>
      </c>
      <c r="E179" s="66">
        <v>0</v>
      </c>
      <c r="F179" s="66">
        <v>0</v>
      </c>
      <c r="G179" s="66">
        <v>0</v>
      </c>
      <c r="H179" s="52">
        <v>10000</v>
      </c>
      <c r="I179" s="66">
        <v>0</v>
      </c>
      <c r="J179" s="52">
        <v>10000</v>
      </c>
      <c r="K179" s="66">
        <v>0</v>
      </c>
      <c r="L179" s="95">
        <f t="shared" si="26"/>
        <v>10000</v>
      </c>
    </row>
    <row r="180" spans="1:12" s="71" customFormat="1" ht="51">
      <c r="A180" s="70"/>
      <c r="B180" s="122" t="s">
        <v>263</v>
      </c>
      <c r="C180" s="107" t="s">
        <v>260</v>
      </c>
      <c r="D180" s="66">
        <v>0</v>
      </c>
      <c r="E180" s="66">
        <v>0</v>
      </c>
      <c r="F180" s="66">
        <v>0</v>
      </c>
      <c r="G180" s="66">
        <v>0</v>
      </c>
      <c r="H180" s="52">
        <v>5000</v>
      </c>
      <c r="I180" s="66">
        <v>0</v>
      </c>
      <c r="J180" s="52">
        <v>10000</v>
      </c>
      <c r="K180" s="66">
        <v>0</v>
      </c>
      <c r="L180" s="95">
        <f t="shared" si="26"/>
        <v>10000</v>
      </c>
    </row>
    <row r="181" spans="1:12" s="71" customFormat="1" ht="51">
      <c r="A181" s="70"/>
      <c r="B181" s="122" t="s">
        <v>262</v>
      </c>
      <c r="C181" s="107" t="s">
        <v>261</v>
      </c>
      <c r="D181" s="66">
        <v>0</v>
      </c>
      <c r="E181" s="66">
        <v>0</v>
      </c>
      <c r="F181" s="66">
        <v>0</v>
      </c>
      <c r="G181" s="66">
        <v>0</v>
      </c>
      <c r="H181" s="52">
        <v>5000</v>
      </c>
      <c r="I181" s="66">
        <v>0</v>
      </c>
      <c r="J181" s="52">
        <v>10000</v>
      </c>
      <c r="K181" s="66">
        <v>0</v>
      </c>
      <c r="L181" s="95">
        <f t="shared" si="26"/>
        <v>10000</v>
      </c>
    </row>
    <row r="182" spans="1:12" s="71" customFormat="1" ht="38.25">
      <c r="A182" s="70"/>
      <c r="B182" s="122" t="s">
        <v>269</v>
      </c>
      <c r="C182" s="107" t="s">
        <v>273</v>
      </c>
      <c r="D182" s="66">
        <v>0</v>
      </c>
      <c r="E182" s="66">
        <v>0</v>
      </c>
      <c r="F182" s="66">
        <v>0</v>
      </c>
      <c r="G182" s="66">
        <v>0</v>
      </c>
      <c r="H182" s="66">
        <v>0</v>
      </c>
      <c r="I182" s="66">
        <v>0</v>
      </c>
      <c r="J182" s="52">
        <v>500</v>
      </c>
      <c r="K182" s="66">
        <v>0</v>
      </c>
      <c r="L182" s="95">
        <f t="shared" si="26"/>
        <v>500</v>
      </c>
    </row>
    <row r="183" spans="1:12" s="71" customFormat="1" ht="12.75">
      <c r="A183" s="70" t="s">
        <v>9</v>
      </c>
      <c r="B183" s="39">
        <v>61</v>
      </c>
      <c r="C183" s="42" t="s">
        <v>61</v>
      </c>
      <c r="D183" s="48">
        <f aca="true" t="shared" si="27" ref="D183:L183">SUM(D156:D182)</f>
        <v>119085</v>
      </c>
      <c r="E183" s="55">
        <f t="shared" si="27"/>
        <v>0</v>
      </c>
      <c r="F183" s="48">
        <f t="shared" si="27"/>
        <v>757595</v>
      </c>
      <c r="G183" s="55">
        <f t="shared" si="27"/>
        <v>0</v>
      </c>
      <c r="H183" s="48">
        <f t="shared" si="27"/>
        <v>332995</v>
      </c>
      <c r="I183" s="55">
        <f t="shared" si="27"/>
        <v>0</v>
      </c>
      <c r="J183" s="48">
        <f t="shared" si="27"/>
        <v>866926</v>
      </c>
      <c r="K183" s="55">
        <f t="shared" si="27"/>
        <v>0</v>
      </c>
      <c r="L183" s="48">
        <f t="shared" si="27"/>
        <v>866926</v>
      </c>
    </row>
    <row r="184" spans="1:12" s="71" customFormat="1" ht="12.75">
      <c r="A184" s="70"/>
      <c r="B184" s="39"/>
      <c r="C184" s="42"/>
      <c r="D184" s="52"/>
      <c r="E184" s="52"/>
      <c r="F184" s="51"/>
      <c r="G184" s="51"/>
      <c r="H184" s="51"/>
      <c r="I184" s="51"/>
      <c r="J184" s="51"/>
      <c r="K184" s="51"/>
      <c r="L184" s="51"/>
    </row>
    <row r="185" spans="1:12" s="71" customFormat="1" ht="12.75">
      <c r="A185" s="70"/>
      <c r="B185" s="39">
        <v>62</v>
      </c>
      <c r="C185" s="42" t="s">
        <v>199</v>
      </c>
      <c r="D185" s="52"/>
      <c r="E185" s="52"/>
      <c r="F185" s="51"/>
      <c r="G185" s="51"/>
      <c r="H185" s="51"/>
      <c r="I185" s="51"/>
      <c r="J185" s="51"/>
      <c r="K185" s="51"/>
      <c r="L185" s="51"/>
    </row>
    <row r="186" spans="1:12" s="71" customFormat="1" ht="38.25">
      <c r="A186" s="70"/>
      <c r="B186" s="118" t="s">
        <v>186</v>
      </c>
      <c r="C186" s="78" t="s">
        <v>192</v>
      </c>
      <c r="D186" s="52">
        <v>12250</v>
      </c>
      <c r="E186" s="66">
        <v>0</v>
      </c>
      <c r="F186" s="51">
        <v>21081</v>
      </c>
      <c r="G186" s="66">
        <v>0</v>
      </c>
      <c r="H186" s="52">
        <v>21081</v>
      </c>
      <c r="I186" s="66">
        <v>0</v>
      </c>
      <c r="J186" s="51">
        <v>367</v>
      </c>
      <c r="K186" s="66">
        <v>0</v>
      </c>
      <c r="L186" s="53">
        <f aca="true" t="shared" si="28" ref="L186:L205">SUM(J186:K186)</f>
        <v>367</v>
      </c>
    </row>
    <row r="187" spans="1:12" s="71" customFormat="1" ht="25.5">
      <c r="A187" s="70"/>
      <c r="B187" s="118" t="s">
        <v>187</v>
      </c>
      <c r="C187" s="78" t="s">
        <v>194</v>
      </c>
      <c r="D187" s="52">
        <v>5755</v>
      </c>
      <c r="E187" s="66">
        <v>0</v>
      </c>
      <c r="F187" s="51">
        <v>12738</v>
      </c>
      <c r="G187" s="66">
        <v>0</v>
      </c>
      <c r="H187" s="52">
        <v>12738</v>
      </c>
      <c r="I187" s="66">
        <v>0</v>
      </c>
      <c r="J187" s="51">
        <v>10000</v>
      </c>
      <c r="K187" s="66">
        <v>0</v>
      </c>
      <c r="L187" s="53">
        <f t="shared" si="28"/>
        <v>10000</v>
      </c>
    </row>
    <row r="188" spans="1:12" s="71" customFormat="1" ht="38.25">
      <c r="A188" s="70"/>
      <c r="B188" s="118" t="s">
        <v>188</v>
      </c>
      <c r="C188" s="78" t="s">
        <v>195</v>
      </c>
      <c r="D188" s="52">
        <v>1451</v>
      </c>
      <c r="E188" s="66">
        <v>0</v>
      </c>
      <c r="F188" s="51">
        <v>24577</v>
      </c>
      <c r="G188" s="66">
        <v>0</v>
      </c>
      <c r="H188" s="52">
        <v>24577</v>
      </c>
      <c r="I188" s="66">
        <v>0</v>
      </c>
      <c r="J188" s="51">
        <v>19527</v>
      </c>
      <c r="K188" s="66">
        <v>0</v>
      </c>
      <c r="L188" s="53">
        <f t="shared" si="28"/>
        <v>19527</v>
      </c>
    </row>
    <row r="189" spans="1:12" s="71" customFormat="1" ht="25.5">
      <c r="A189" s="72"/>
      <c r="B189" s="119" t="s">
        <v>189</v>
      </c>
      <c r="C189" s="79" t="s">
        <v>193</v>
      </c>
      <c r="D189" s="121">
        <v>1167</v>
      </c>
      <c r="E189" s="92">
        <v>0</v>
      </c>
      <c r="F189" s="105">
        <v>31060</v>
      </c>
      <c r="G189" s="92">
        <v>0</v>
      </c>
      <c r="H189" s="121">
        <v>31060</v>
      </c>
      <c r="I189" s="92">
        <v>0</v>
      </c>
      <c r="J189" s="105">
        <v>10000</v>
      </c>
      <c r="K189" s="92">
        <v>0</v>
      </c>
      <c r="L189" s="60">
        <f t="shared" si="28"/>
        <v>10000</v>
      </c>
    </row>
    <row r="190" spans="1:12" s="71" customFormat="1" ht="39" customHeight="1">
      <c r="A190" s="70"/>
      <c r="B190" s="118" t="s">
        <v>190</v>
      </c>
      <c r="C190" s="78" t="s">
        <v>227</v>
      </c>
      <c r="D190" s="52">
        <v>13601</v>
      </c>
      <c r="E190" s="66">
        <v>0</v>
      </c>
      <c r="F190" s="51">
        <v>17945</v>
      </c>
      <c r="G190" s="66">
        <v>0</v>
      </c>
      <c r="H190" s="52">
        <v>17945</v>
      </c>
      <c r="I190" s="66">
        <v>0</v>
      </c>
      <c r="J190" s="51">
        <v>6744</v>
      </c>
      <c r="K190" s="66">
        <v>0</v>
      </c>
      <c r="L190" s="53">
        <f t="shared" si="28"/>
        <v>6744</v>
      </c>
    </row>
    <row r="191" spans="1:12" s="71" customFormat="1" ht="51">
      <c r="A191" s="70"/>
      <c r="B191" s="118" t="s">
        <v>191</v>
      </c>
      <c r="C191" s="78" t="s">
        <v>228</v>
      </c>
      <c r="D191" s="52">
        <v>7633</v>
      </c>
      <c r="E191" s="66">
        <v>0</v>
      </c>
      <c r="F191" s="51">
        <v>25226</v>
      </c>
      <c r="G191" s="66">
        <v>0</v>
      </c>
      <c r="H191" s="52">
        <v>25226</v>
      </c>
      <c r="I191" s="66">
        <v>0</v>
      </c>
      <c r="J191" s="51">
        <v>10000</v>
      </c>
      <c r="K191" s="66">
        <v>0</v>
      </c>
      <c r="L191" s="53">
        <f t="shared" si="28"/>
        <v>10000</v>
      </c>
    </row>
    <row r="192" spans="1:12" s="71" customFormat="1" ht="38.25">
      <c r="A192" s="70"/>
      <c r="B192" s="118" t="s">
        <v>196</v>
      </c>
      <c r="C192" s="78" t="s">
        <v>201</v>
      </c>
      <c r="D192" s="52">
        <v>12699</v>
      </c>
      <c r="E192" s="66">
        <v>0</v>
      </c>
      <c r="F192" s="51">
        <v>18852</v>
      </c>
      <c r="G192" s="66">
        <v>0</v>
      </c>
      <c r="H192" s="52">
        <v>18852</v>
      </c>
      <c r="I192" s="66">
        <v>0</v>
      </c>
      <c r="J192" s="51">
        <v>10811</v>
      </c>
      <c r="K192" s="66">
        <v>0</v>
      </c>
      <c r="L192" s="53">
        <f t="shared" si="28"/>
        <v>10811</v>
      </c>
    </row>
    <row r="193" spans="1:12" s="71" customFormat="1" ht="38.25">
      <c r="A193" s="70"/>
      <c r="B193" s="118" t="s">
        <v>197</v>
      </c>
      <c r="C193" s="78" t="s">
        <v>202</v>
      </c>
      <c r="D193" s="52">
        <v>1657</v>
      </c>
      <c r="E193" s="66">
        <v>0</v>
      </c>
      <c r="F193" s="51">
        <v>31594</v>
      </c>
      <c r="G193" s="66">
        <v>0</v>
      </c>
      <c r="H193" s="52">
        <v>31594</v>
      </c>
      <c r="I193" s="66">
        <v>0</v>
      </c>
      <c r="J193" s="51">
        <v>15000</v>
      </c>
      <c r="K193" s="66">
        <v>0</v>
      </c>
      <c r="L193" s="53">
        <f t="shared" si="28"/>
        <v>15000</v>
      </c>
    </row>
    <row r="194" spans="1:12" s="71" customFormat="1" ht="25.5">
      <c r="A194" s="70"/>
      <c r="B194" s="118" t="s">
        <v>198</v>
      </c>
      <c r="C194" s="78" t="s">
        <v>229</v>
      </c>
      <c r="D194" s="52">
        <v>2179</v>
      </c>
      <c r="E194" s="66">
        <v>0</v>
      </c>
      <c r="F194" s="51">
        <v>30550</v>
      </c>
      <c r="G194" s="66">
        <v>0</v>
      </c>
      <c r="H194" s="52">
        <v>30550</v>
      </c>
      <c r="I194" s="66">
        <v>0</v>
      </c>
      <c r="J194" s="51">
        <v>15000</v>
      </c>
      <c r="K194" s="66">
        <v>0</v>
      </c>
      <c r="L194" s="53">
        <f t="shared" si="28"/>
        <v>15000</v>
      </c>
    </row>
    <row r="195" spans="1:12" s="71" customFormat="1" ht="38.25">
      <c r="A195" s="70"/>
      <c r="B195" s="118" t="s">
        <v>247</v>
      </c>
      <c r="C195" s="78" t="s">
        <v>271</v>
      </c>
      <c r="D195" s="66">
        <v>0</v>
      </c>
      <c r="E195" s="66">
        <v>0</v>
      </c>
      <c r="F195" s="51">
        <v>15000</v>
      </c>
      <c r="G195" s="66">
        <v>0</v>
      </c>
      <c r="H195" s="52">
        <v>15000</v>
      </c>
      <c r="I195" s="66">
        <v>0</v>
      </c>
      <c r="J195" s="51">
        <v>15000</v>
      </c>
      <c r="K195" s="66">
        <v>0</v>
      </c>
      <c r="L195" s="53">
        <f t="shared" si="28"/>
        <v>15000</v>
      </c>
    </row>
    <row r="196" spans="1:12" s="71" customFormat="1" ht="38.25">
      <c r="A196" s="70"/>
      <c r="B196" s="118" t="s">
        <v>248</v>
      </c>
      <c r="C196" s="78" t="s">
        <v>272</v>
      </c>
      <c r="D196" s="66">
        <v>0</v>
      </c>
      <c r="E196" s="66">
        <v>0</v>
      </c>
      <c r="F196" s="51">
        <v>15000</v>
      </c>
      <c r="G196" s="66">
        <v>0</v>
      </c>
      <c r="H196" s="52">
        <v>15000</v>
      </c>
      <c r="I196" s="66">
        <v>0</v>
      </c>
      <c r="J196" s="51">
        <v>15000</v>
      </c>
      <c r="K196" s="66">
        <v>0</v>
      </c>
      <c r="L196" s="53">
        <f t="shared" si="28"/>
        <v>15000</v>
      </c>
    </row>
    <row r="197" spans="1:12" s="71" customFormat="1" ht="25.5">
      <c r="A197" s="70"/>
      <c r="B197" s="122" t="s">
        <v>265</v>
      </c>
      <c r="C197" s="78" t="s">
        <v>255</v>
      </c>
      <c r="D197" s="66">
        <v>0</v>
      </c>
      <c r="E197" s="66">
        <v>0</v>
      </c>
      <c r="F197" s="66">
        <v>0</v>
      </c>
      <c r="G197" s="66">
        <v>0</v>
      </c>
      <c r="H197" s="52">
        <v>2000</v>
      </c>
      <c r="I197" s="66">
        <v>0</v>
      </c>
      <c r="J197" s="66">
        <v>0</v>
      </c>
      <c r="K197" s="66">
        <v>0</v>
      </c>
      <c r="L197" s="67">
        <f t="shared" si="28"/>
        <v>0</v>
      </c>
    </row>
    <row r="198" spans="1:12" s="71" customFormat="1" ht="25.5">
      <c r="A198" s="70"/>
      <c r="B198" s="122" t="s">
        <v>266</v>
      </c>
      <c r="C198" s="78" t="s">
        <v>256</v>
      </c>
      <c r="D198" s="66">
        <v>0</v>
      </c>
      <c r="E198" s="66">
        <v>0</v>
      </c>
      <c r="F198" s="66">
        <v>0</v>
      </c>
      <c r="G198" s="66">
        <v>0</v>
      </c>
      <c r="H198" s="52">
        <v>5000</v>
      </c>
      <c r="I198" s="66">
        <v>0</v>
      </c>
      <c r="J198" s="66">
        <v>0</v>
      </c>
      <c r="K198" s="66">
        <v>0</v>
      </c>
      <c r="L198" s="67">
        <f t="shared" si="28"/>
        <v>0</v>
      </c>
    </row>
    <row r="199" spans="1:12" s="71" customFormat="1" ht="12.75">
      <c r="A199" s="70"/>
      <c r="B199" s="122" t="s">
        <v>267</v>
      </c>
      <c r="C199" s="78" t="s">
        <v>257</v>
      </c>
      <c r="D199" s="66">
        <v>0</v>
      </c>
      <c r="E199" s="66">
        <v>0</v>
      </c>
      <c r="F199" s="66">
        <v>0</v>
      </c>
      <c r="G199" s="66">
        <v>0</v>
      </c>
      <c r="H199" s="52">
        <v>2500</v>
      </c>
      <c r="I199" s="66">
        <v>0</v>
      </c>
      <c r="J199" s="66">
        <v>0</v>
      </c>
      <c r="K199" s="66">
        <v>0</v>
      </c>
      <c r="L199" s="67">
        <f t="shared" si="28"/>
        <v>0</v>
      </c>
    </row>
    <row r="200" spans="1:12" s="71" customFormat="1" ht="12.75">
      <c r="A200" s="70"/>
      <c r="B200" s="123" t="s">
        <v>278</v>
      </c>
      <c r="C200" s="108" t="s">
        <v>279</v>
      </c>
      <c r="D200" s="66">
        <v>0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52">
        <v>5000</v>
      </c>
      <c r="K200" s="66">
        <v>0</v>
      </c>
      <c r="L200" s="95">
        <f t="shared" si="28"/>
        <v>5000</v>
      </c>
    </row>
    <row r="201" spans="1:12" s="71" customFormat="1" ht="12.75">
      <c r="A201" s="70"/>
      <c r="B201" s="123" t="s">
        <v>281</v>
      </c>
      <c r="C201" s="108" t="s">
        <v>280</v>
      </c>
      <c r="D201" s="66">
        <v>0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52">
        <v>6000</v>
      </c>
      <c r="K201" s="66">
        <v>0</v>
      </c>
      <c r="L201" s="95">
        <f t="shared" si="28"/>
        <v>6000</v>
      </c>
    </row>
    <row r="202" spans="1:12" s="71" customFormat="1" ht="25.5">
      <c r="A202" s="70"/>
      <c r="B202" s="123" t="s">
        <v>282</v>
      </c>
      <c r="C202" s="108" t="s">
        <v>283</v>
      </c>
      <c r="D202" s="66">
        <v>0</v>
      </c>
      <c r="E202" s="66">
        <v>0</v>
      </c>
      <c r="F202" s="66">
        <v>0</v>
      </c>
      <c r="G202" s="66">
        <v>0</v>
      </c>
      <c r="H202" s="66">
        <v>0</v>
      </c>
      <c r="I202" s="66">
        <v>0</v>
      </c>
      <c r="J202" s="52">
        <v>2500</v>
      </c>
      <c r="K202" s="66">
        <v>0</v>
      </c>
      <c r="L202" s="95">
        <f t="shared" si="28"/>
        <v>2500</v>
      </c>
    </row>
    <row r="203" spans="1:12" s="71" customFormat="1" ht="25.5">
      <c r="A203" s="70"/>
      <c r="B203" s="123" t="s">
        <v>291</v>
      </c>
      <c r="C203" s="108" t="s">
        <v>284</v>
      </c>
      <c r="D203" s="66">
        <v>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52">
        <v>2500</v>
      </c>
      <c r="K203" s="66">
        <v>0</v>
      </c>
      <c r="L203" s="95">
        <f t="shared" si="28"/>
        <v>2500</v>
      </c>
    </row>
    <row r="204" spans="1:12" s="71" customFormat="1" ht="25.5">
      <c r="A204" s="72"/>
      <c r="B204" s="128" t="s">
        <v>292</v>
      </c>
      <c r="C204" s="129" t="s">
        <v>285</v>
      </c>
      <c r="D204" s="92">
        <v>0</v>
      </c>
      <c r="E204" s="92">
        <v>0</v>
      </c>
      <c r="F204" s="92">
        <v>0</v>
      </c>
      <c r="G204" s="92">
        <v>0</v>
      </c>
      <c r="H204" s="92">
        <v>0</v>
      </c>
      <c r="I204" s="92">
        <v>0</v>
      </c>
      <c r="J204" s="121">
        <v>2500</v>
      </c>
      <c r="K204" s="92">
        <v>0</v>
      </c>
      <c r="L204" s="104">
        <f t="shared" si="28"/>
        <v>2500</v>
      </c>
    </row>
    <row r="205" spans="1:12" s="71" customFormat="1" ht="12.75">
      <c r="A205" s="70"/>
      <c r="B205" s="123" t="s">
        <v>293</v>
      </c>
      <c r="C205" s="108" t="s">
        <v>286</v>
      </c>
      <c r="D205" s="66"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52">
        <v>2500</v>
      </c>
      <c r="K205" s="66">
        <v>0</v>
      </c>
      <c r="L205" s="95">
        <f t="shared" si="28"/>
        <v>2500</v>
      </c>
    </row>
    <row r="206" spans="1:12" s="71" customFormat="1" ht="12.75">
      <c r="A206" s="70" t="s">
        <v>9</v>
      </c>
      <c r="B206" s="39">
        <v>62</v>
      </c>
      <c r="C206" s="42" t="s">
        <v>199</v>
      </c>
      <c r="D206" s="48">
        <f aca="true" t="shared" si="29" ref="D206:I206">SUM(D186:D205)</f>
        <v>58392</v>
      </c>
      <c r="E206" s="55">
        <f t="shared" si="29"/>
        <v>0</v>
      </c>
      <c r="F206" s="48">
        <f t="shared" si="29"/>
        <v>243623</v>
      </c>
      <c r="G206" s="55">
        <f t="shared" si="29"/>
        <v>0</v>
      </c>
      <c r="H206" s="48">
        <f t="shared" si="29"/>
        <v>253123</v>
      </c>
      <c r="I206" s="55">
        <f t="shared" si="29"/>
        <v>0</v>
      </c>
      <c r="J206" s="48">
        <f>SUM(J186:J205)</f>
        <v>148449</v>
      </c>
      <c r="K206" s="55">
        <f>SUM(K186:K205)</f>
        <v>0</v>
      </c>
      <c r="L206" s="48">
        <f>SUM(L186:L205)</f>
        <v>148449</v>
      </c>
    </row>
    <row r="207" spans="1:12" s="71" customFormat="1" ht="12.75">
      <c r="A207" s="70"/>
      <c r="B207" s="39"/>
      <c r="C207" s="42"/>
      <c r="D207" s="52"/>
      <c r="E207" s="52"/>
      <c r="F207" s="51"/>
      <c r="G207" s="51"/>
      <c r="H207" s="51"/>
      <c r="I207" s="51"/>
      <c r="J207" s="51"/>
      <c r="K207" s="51"/>
      <c r="L207" s="51"/>
    </row>
    <row r="208" spans="1:12" s="71" customFormat="1" ht="12.75">
      <c r="A208" s="70"/>
      <c r="B208" s="39">
        <v>63</v>
      </c>
      <c r="C208" s="42" t="s">
        <v>200</v>
      </c>
      <c r="D208" s="52"/>
      <c r="E208" s="52"/>
      <c r="F208" s="51"/>
      <c r="G208" s="51"/>
      <c r="H208" s="51"/>
      <c r="I208" s="51"/>
      <c r="J208" s="51"/>
      <c r="K208" s="51"/>
      <c r="L208" s="51"/>
    </row>
    <row r="209" spans="1:12" s="71" customFormat="1" ht="25.5">
      <c r="A209" s="70"/>
      <c r="B209" s="118" t="s">
        <v>167</v>
      </c>
      <c r="C209" s="78" t="s">
        <v>204</v>
      </c>
      <c r="D209" s="52">
        <v>407</v>
      </c>
      <c r="E209" s="66">
        <v>0</v>
      </c>
      <c r="F209" s="51">
        <v>3694</v>
      </c>
      <c r="G209" s="66">
        <v>0</v>
      </c>
      <c r="H209" s="52">
        <v>3694</v>
      </c>
      <c r="I209" s="66">
        <v>0</v>
      </c>
      <c r="J209" s="51">
        <v>1761</v>
      </c>
      <c r="K209" s="66">
        <v>0</v>
      </c>
      <c r="L209" s="53">
        <f aca="true" t="shared" si="30" ref="L209:L219">SUM(J209:K209)</f>
        <v>1761</v>
      </c>
    </row>
    <row r="210" spans="1:12" s="71" customFormat="1" ht="25.5">
      <c r="A210" s="70"/>
      <c r="B210" s="118" t="s">
        <v>168</v>
      </c>
      <c r="C210" s="78" t="s">
        <v>230</v>
      </c>
      <c r="D210" s="66">
        <v>0</v>
      </c>
      <c r="E210" s="66">
        <v>0</v>
      </c>
      <c r="F210" s="51">
        <v>3967</v>
      </c>
      <c r="G210" s="66">
        <v>0</v>
      </c>
      <c r="H210" s="52">
        <v>3967</v>
      </c>
      <c r="I210" s="66">
        <v>0</v>
      </c>
      <c r="J210" s="51">
        <v>1478</v>
      </c>
      <c r="K210" s="66">
        <v>0</v>
      </c>
      <c r="L210" s="53">
        <f t="shared" si="30"/>
        <v>1478</v>
      </c>
    </row>
    <row r="211" spans="1:12" s="71" customFormat="1" ht="63.75">
      <c r="A211" s="70"/>
      <c r="B211" s="118" t="s">
        <v>169</v>
      </c>
      <c r="C211" s="78" t="s">
        <v>205</v>
      </c>
      <c r="D211" s="52">
        <v>460</v>
      </c>
      <c r="E211" s="66">
        <v>0</v>
      </c>
      <c r="F211" s="51">
        <v>1240</v>
      </c>
      <c r="G211" s="66">
        <v>0</v>
      </c>
      <c r="H211" s="52">
        <v>1240</v>
      </c>
      <c r="I211" s="66">
        <v>0</v>
      </c>
      <c r="J211" s="51">
        <v>693</v>
      </c>
      <c r="K211" s="66">
        <v>0</v>
      </c>
      <c r="L211" s="53">
        <f t="shared" si="30"/>
        <v>693</v>
      </c>
    </row>
    <row r="212" spans="1:12" s="71" customFormat="1" ht="63.75" customHeight="1">
      <c r="A212" s="70"/>
      <c r="B212" s="118" t="s">
        <v>171</v>
      </c>
      <c r="C212" s="78" t="s">
        <v>231</v>
      </c>
      <c r="D212" s="52">
        <v>340</v>
      </c>
      <c r="E212" s="66">
        <v>0</v>
      </c>
      <c r="F212" s="51">
        <v>1360</v>
      </c>
      <c r="G212" s="66">
        <v>0</v>
      </c>
      <c r="H212" s="52">
        <v>1360</v>
      </c>
      <c r="I212" s="66">
        <v>0</v>
      </c>
      <c r="J212" s="51">
        <v>581</v>
      </c>
      <c r="K212" s="66">
        <v>0</v>
      </c>
      <c r="L212" s="53">
        <f t="shared" si="30"/>
        <v>581</v>
      </c>
    </row>
    <row r="213" spans="1:12" s="71" customFormat="1" ht="51">
      <c r="A213" s="70"/>
      <c r="B213" s="118" t="s">
        <v>172</v>
      </c>
      <c r="C213" s="78" t="s">
        <v>206</v>
      </c>
      <c r="D213" s="52">
        <v>257</v>
      </c>
      <c r="E213" s="66">
        <v>0</v>
      </c>
      <c r="F213" s="51">
        <v>1143</v>
      </c>
      <c r="G213" s="66">
        <v>0</v>
      </c>
      <c r="H213" s="52">
        <v>1143</v>
      </c>
      <c r="I213" s="66">
        <v>0</v>
      </c>
      <c r="J213" s="51">
        <v>648</v>
      </c>
      <c r="K213" s="66">
        <v>0</v>
      </c>
      <c r="L213" s="53">
        <f t="shared" si="30"/>
        <v>648</v>
      </c>
    </row>
    <row r="214" spans="1:12" s="71" customFormat="1" ht="51.75" customHeight="1">
      <c r="A214" s="70"/>
      <c r="B214" s="118" t="s">
        <v>234</v>
      </c>
      <c r="C214" s="42" t="s">
        <v>238</v>
      </c>
      <c r="D214" s="52">
        <v>242</v>
      </c>
      <c r="E214" s="66">
        <v>0</v>
      </c>
      <c r="F214" s="51">
        <v>1758</v>
      </c>
      <c r="G214" s="66">
        <v>0</v>
      </c>
      <c r="H214" s="51">
        <v>1758</v>
      </c>
      <c r="I214" s="66">
        <v>0</v>
      </c>
      <c r="J214" s="51">
        <v>803</v>
      </c>
      <c r="K214" s="66">
        <v>0</v>
      </c>
      <c r="L214" s="53">
        <f t="shared" si="30"/>
        <v>803</v>
      </c>
    </row>
    <row r="215" spans="1:12" s="71" customFormat="1" ht="38.25">
      <c r="A215" s="70"/>
      <c r="B215" s="118" t="s">
        <v>235</v>
      </c>
      <c r="C215" s="42" t="s">
        <v>239</v>
      </c>
      <c r="D215" s="66">
        <v>0</v>
      </c>
      <c r="E215" s="66">
        <v>0</v>
      </c>
      <c r="F215" s="51">
        <v>4000</v>
      </c>
      <c r="G215" s="66">
        <v>0</v>
      </c>
      <c r="H215" s="51">
        <v>4000</v>
      </c>
      <c r="I215" s="66">
        <v>0</v>
      </c>
      <c r="J215" s="51">
        <v>2603</v>
      </c>
      <c r="K215" s="66">
        <v>0</v>
      </c>
      <c r="L215" s="53">
        <f t="shared" si="30"/>
        <v>2603</v>
      </c>
    </row>
    <row r="216" spans="1:12" s="71" customFormat="1" ht="25.5">
      <c r="A216" s="70"/>
      <c r="B216" s="118" t="s">
        <v>236</v>
      </c>
      <c r="C216" s="78" t="s">
        <v>240</v>
      </c>
      <c r="D216" s="66">
        <v>0</v>
      </c>
      <c r="E216" s="66">
        <v>0</v>
      </c>
      <c r="F216" s="51">
        <v>3770</v>
      </c>
      <c r="G216" s="66">
        <v>0</v>
      </c>
      <c r="H216" s="51">
        <v>3770</v>
      </c>
      <c r="I216" s="66">
        <v>0</v>
      </c>
      <c r="J216" s="51">
        <v>1662</v>
      </c>
      <c r="K216" s="66">
        <v>0</v>
      </c>
      <c r="L216" s="53">
        <f t="shared" si="30"/>
        <v>1662</v>
      </c>
    </row>
    <row r="217" spans="1:12" s="71" customFormat="1" ht="38.25">
      <c r="A217" s="72"/>
      <c r="B217" s="119" t="s">
        <v>237</v>
      </c>
      <c r="C217" s="79" t="s">
        <v>241</v>
      </c>
      <c r="D217" s="92">
        <v>0</v>
      </c>
      <c r="E217" s="92">
        <v>0</v>
      </c>
      <c r="F217" s="105">
        <v>3772</v>
      </c>
      <c r="G217" s="92">
        <v>0</v>
      </c>
      <c r="H217" s="105">
        <v>3772</v>
      </c>
      <c r="I217" s="92">
        <v>0</v>
      </c>
      <c r="J217" s="105">
        <v>3535</v>
      </c>
      <c r="K217" s="92">
        <v>0</v>
      </c>
      <c r="L217" s="60">
        <f t="shared" si="30"/>
        <v>3535</v>
      </c>
    </row>
    <row r="218" spans="1:12" s="71" customFormat="1" ht="52.5" customHeight="1">
      <c r="A218" s="70"/>
      <c r="B218" s="118" t="s">
        <v>245</v>
      </c>
      <c r="C218" s="78" t="s">
        <v>246</v>
      </c>
      <c r="D218" s="66">
        <v>0</v>
      </c>
      <c r="E218" s="66">
        <v>0</v>
      </c>
      <c r="F218" s="51">
        <v>15000</v>
      </c>
      <c r="G218" s="66">
        <v>0</v>
      </c>
      <c r="H218" s="52">
        <v>15000</v>
      </c>
      <c r="I218" s="66">
        <v>0</v>
      </c>
      <c r="J218" s="51">
        <v>817</v>
      </c>
      <c r="K218" s="66">
        <v>0</v>
      </c>
      <c r="L218" s="53">
        <f t="shared" si="30"/>
        <v>817</v>
      </c>
    </row>
    <row r="219" spans="1:12" s="71" customFormat="1" ht="40.5" customHeight="1">
      <c r="A219" s="70"/>
      <c r="B219" s="118" t="s">
        <v>250</v>
      </c>
      <c r="C219" s="78" t="s">
        <v>251</v>
      </c>
      <c r="D219" s="66">
        <v>0</v>
      </c>
      <c r="E219" s="66">
        <v>0</v>
      </c>
      <c r="F219" s="51">
        <v>200000</v>
      </c>
      <c r="G219" s="66">
        <v>0</v>
      </c>
      <c r="H219" s="66">
        <v>0</v>
      </c>
      <c r="I219" s="66">
        <v>0</v>
      </c>
      <c r="J219" s="51">
        <v>200000</v>
      </c>
      <c r="K219" s="66">
        <v>0</v>
      </c>
      <c r="L219" s="53">
        <f t="shared" si="30"/>
        <v>200000</v>
      </c>
    </row>
    <row r="220" spans="1:12" s="71" customFormat="1" ht="13.5" customHeight="1">
      <c r="A220" s="70" t="s">
        <v>9</v>
      </c>
      <c r="B220" s="39">
        <v>63</v>
      </c>
      <c r="C220" s="42" t="s">
        <v>200</v>
      </c>
      <c r="D220" s="96">
        <f>SUM(D209:D217)</f>
        <v>1706</v>
      </c>
      <c r="E220" s="55">
        <f>SUM(E209:E217)</f>
        <v>0</v>
      </c>
      <c r="F220" s="96">
        <f>SUM(F209:F219)</f>
        <v>239704</v>
      </c>
      <c r="G220" s="55">
        <f aca="true" t="shared" si="31" ref="G220:L220">SUM(G209:G219)</f>
        <v>0</v>
      </c>
      <c r="H220" s="96">
        <f t="shared" si="31"/>
        <v>39704</v>
      </c>
      <c r="I220" s="55">
        <f t="shared" si="31"/>
        <v>0</v>
      </c>
      <c r="J220" s="96">
        <f t="shared" si="31"/>
        <v>214581</v>
      </c>
      <c r="K220" s="55">
        <f t="shared" si="31"/>
        <v>0</v>
      </c>
      <c r="L220" s="96">
        <f t="shared" si="31"/>
        <v>214581</v>
      </c>
    </row>
    <row r="221" spans="1:12" s="71" customFormat="1" ht="13.5" customHeight="1">
      <c r="A221" s="70"/>
      <c r="B221" s="39"/>
      <c r="C221" s="42"/>
      <c r="D221" s="52"/>
      <c r="E221" s="52"/>
      <c r="F221" s="51"/>
      <c r="G221" s="51"/>
      <c r="H221" s="51"/>
      <c r="I221" s="51"/>
      <c r="J221" s="51"/>
      <c r="K221" s="51"/>
      <c r="L221" s="51"/>
    </row>
    <row r="222" spans="1:12" s="71" customFormat="1" ht="13.5" customHeight="1">
      <c r="A222" s="70"/>
      <c r="B222" s="39">
        <v>64</v>
      </c>
      <c r="C222" s="42" t="s">
        <v>203</v>
      </c>
      <c r="D222" s="52"/>
      <c r="E222" s="52"/>
      <c r="F222" s="51"/>
      <c r="G222" s="51"/>
      <c r="H222" s="51"/>
      <c r="I222" s="51"/>
      <c r="J222" s="51"/>
      <c r="K222" s="51"/>
      <c r="L222" s="51"/>
    </row>
    <row r="223" spans="1:12" s="71" customFormat="1" ht="38.25">
      <c r="A223" s="70"/>
      <c r="B223" s="118" t="s">
        <v>207</v>
      </c>
      <c r="C223" s="78" t="s">
        <v>232</v>
      </c>
      <c r="D223" s="52">
        <v>684</v>
      </c>
      <c r="E223" s="66">
        <v>0</v>
      </c>
      <c r="F223" s="51">
        <v>17500</v>
      </c>
      <c r="G223" s="66">
        <v>0</v>
      </c>
      <c r="H223" s="52">
        <v>17500</v>
      </c>
      <c r="I223" s="66">
        <v>0</v>
      </c>
      <c r="J223" s="51">
        <v>14043</v>
      </c>
      <c r="K223" s="66">
        <v>0</v>
      </c>
      <c r="L223" s="53">
        <f>SUM(J223:K223)</f>
        <v>14043</v>
      </c>
    </row>
    <row r="224" spans="1:12" s="71" customFormat="1" ht="13.5" customHeight="1">
      <c r="A224" s="70" t="s">
        <v>9</v>
      </c>
      <c r="B224" s="39">
        <v>64</v>
      </c>
      <c r="C224" s="42" t="s">
        <v>203</v>
      </c>
      <c r="D224" s="96">
        <f aca="true" t="shared" si="32" ref="D224:L224">D223</f>
        <v>684</v>
      </c>
      <c r="E224" s="55">
        <f t="shared" si="32"/>
        <v>0</v>
      </c>
      <c r="F224" s="48">
        <f>F223</f>
        <v>17500</v>
      </c>
      <c r="G224" s="55">
        <f>G223</f>
        <v>0</v>
      </c>
      <c r="H224" s="96">
        <f t="shared" si="32"/>
        <v>17500</v>
      </c>
      <c r="I224" s="55">
        <f t="shared" si="32"/>
        <v>0</v>
      </c>
      <c r="J224" s="48">
        <f t="shared" si="32"/>
        <v>14043</v>
      </c>
      <c r="K224" s="55">
        <f t="shared" si="32"/>
        <v>0</v>
      </c>
      <c r="L224" s="48">
        <f t="shared" si="32"/>
        <v>14043</v>
      </c>
    </row>
    <row r="225" spans="1:12" s="71" customFormat="1" ht="13.5" customHeight="1">
      <c r="A225" s="72" t="s">
        <v>9</v>
      </c>
      <c r="B225" s="98">
        <v>1.101</v>
      </c>
      <c r="C225" s="99" t="s">
        <v>13</v>
      </c>
      <c r="D225" s="48">
        <f aca="true" t="shared" si="33" ref="D225:L225">D153+D183+D206+D220+D224</f>
        <v>356303</v>
      </c>
      <c r="E225" s="55">
        <f t="shared" si="33"/>
        <v>0</v>
      </c>
      <c r="F225" s="48">
        <f t="shared" si="33"/>
        <v>1498059</v>
      </c>
      <c r="G225" s="55">
        <f t="shared" si="33"/>
        <v>0</v>
      </c>
      <c r="H225" s="48">
        <f t="shared" si="33"/>
        <v>931754</v>
      </c>
      <c r="I225" s="55">
        <f t="shared" si="33"/>
        <v>0</v>
      </c>
      <c r="J225" s="48">
        <f t="shared" si="33"/>
        <v>1409292</v>
      </c>
      <c r="K225" s="55">
        <f t="shared" si="33"/>
        <v>0</v>
      </c>
      <c r="L225" s="48">
        <f t="shared" si="33"/>
        <v>1409292</v>
      </c>
    </row>
    <row r="226" spans="1:12" s="71" customFormat="1" ht="13.5" customHeight="1">
      <c r="A226" s="70"/>
      <c r="B226" s="80"/>
      <c r="C226" s="57"/>
      <c r="D226" s="51"/>
      <c r="E226" s="51"/>
      <c r="F226" s="51"/>
      <c r="G226" s="51"/>
      <c r="H226" s="51"/>
      <c r="I226" s="51"/>
      <c r="J226" s="51"/>
      <c r="K226" s="51"/>
      <c r="L226" s="53"/>
    </row>
    <row r="227" spans="1:12" s="71" customFormat="1" ht="13.5" customHeight="1">
      <c r="A227" s="70"/>
      <c r="B227" s="41">
        <v>1.102</v>
      </c>
      <c r="C227" s="81" t="s">
        <v>38</v>
      </c>
      <c r="D227" s="82"/>
      <c r="E227" s="82"/>
      <c r="F227" s="82"/>
      <c r="G227" s="82"/>
      <c r="H227" s="82"/>
      <c r="I227" s="82"/>
      <c r="J227" s="82"/>
      <c r="K227" s="82"/>
      <c r="L227" s="82"/>
    </row>
    <row r="228" spans="1:12" s="71" customFormat="1" ht="13.5" customHeight="1">
      <c r="A228" s="70"/>
      <c r="B228" s="39">
        <v>61</v>
      </c>
      <c r="C228" s="73" t="s">
        <v>62</v>
      </c>
      <c r="D228" s="82"/>
      <c r="E228" s="82"/>
      <c r="F228" s="82"/>
      <c r="G228" s="82"/>
      <c r="H228" s="82"/>
      <c r="I228" s="82"/>
      <c r="J228" s="82"/>
      <c r="K228" s="82"/>
      <c r="L228" s="82"/>
    </row>
    <row r="229" spans="1:12" s="71" customFormat="1" ht="27.75" customHeight="1">
      <c r="A229" s="70"/>
      <c r="B229" s="118" t="s">
        <v>73</v>
      </c>
      <c r="C229" s="73" t="s">
        <v>134</v>
      </c>
      <c r="D229" s="95">
        <v>29000</v>
      </c>
      <c r="E229" s="67">
        <v>0</v>
      </c>
      <c r="F229" s="95">
        <v>50000</v>
      </c>
      <c r="G229" s="67">
        <v>0</v>
      </c>
      <c r="H229" s="95">
        <v>50000</v>
      </c>
      <c r="I229" s="67">
        <v>0</v>
      </c>
      <c r="J229" s="95">
        <v>20000</v>
      </c>
      <c r="K229" s="67">
        <v>0</v>
      </c>
      <c r="L229" s="95">
        <f aca="true" t="shared" si="34" ref="L229:L236">SUM(J229:K229)</f>
        <v>20000</v>
      </c>
    </row>
    <row r="230" spans="1:12" s="71" customFormat="1" ht="12.75">
      <c r="A230" s="70"/>
      <c r="B230" s="124" t="s">
        <v>74</v>
      </c>
      <c r="C230" s="109" t="s">
        <v>290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95">
        <v>3000</v>
      </c>
      <c r="K230" s="67">
        <v>0</v>
      </c>
      <c r="L230" s="95">
        <f t="shared" si="34"/>
        <v>3000</v>
      </c>
    </row>
    <row r="231" spans="1:12" s="71" customFormat="1" ht="27.75" customHeight="1">
      <c r="A231" s="70"/>
      <c r="B231" s="118" t="s">
        <v>93</v>
      </c>
      <c r="C231" s="73" t="s">
        <v>94</v>
      </c>
      <c r="D231" s="120">
        <v>50000</v>
      </c>
      <c r="E231" s="67">
        <v>0</v>
      </c>
      <c r="F231" s="67">
        <v>0</v>
      </c>
      <c r="G231" s="67">
        <v>0</v>
      </c>
      <c r="H231" s="120">
        <v>47000</v>
      </c>
      <c r="I231" s="67">
        <v>0</v>
      </c>
      <c r="J231" s="67">
        <v>0</v>
      </c>
      <c r="K231" s="67">
        <v>0</v>
      </c>
      <c r="L231" s="67">
        <f t="shared" si="34"/>
        <v>0</v>
      </c>
    </row>
    <row r="232" spans="1:12" s="71" customFormat="1" ht="27.75" customHeight="1">
      <c r="A232" s="70"/>
      <c r="B232" s="118" t="s">
        <v>124</v>
      </c>
      <c r="C232" s="42" t="s">
        <v>142</v>
      </c>
      <c r="D232" s="95">
        <v>10796</v>
      </c>
      <c r="E232" s="67">
        <v>0</v>
      </c>
      <c r="F232" s="120">
        <v>20374</v>
      </c>
      <c r="G232" s="67">
        <v>0</v>
      </c>
      <c r="H232" s="120">
        <v>20374</v>
      </c>
      <c r="I232" s="67">
        <v>0</v>
      </c>
      <c r="J232" s="120">
        <v>5195</v>
      </c>
      <c r="K232" s="67">
        <v>0</v>
      </c>
      <c r="L232" s="53">
        <f t="shared" si="34"/>
        <v>5195</v>
      </c>
    </row>
    <row r="233" spans="1:12" s="71" customFormat="1" ht="27.75" customHeight="1">
      <c r="A233" s="70"/>
      <c r="B233" s="118" t="s">
        <v>146</v>
      </c>
      <c r="C233" s="73" t="s">
        <v>179</v>
      </c>
      <c r="D233" s="54">
        <v>3946</v>
      </c>
      <c r="E233" s="59">
        <v>0</v>
      </c>
      <c r="F233" s="74">
        <v>8973</v>
      </c>
      <c r="G233" s="59">
        <v>0</v>
      </c>
      <c r="H233" s="74">
        <v>8973</v>
      </c>
      <c r="I233" s="59">
        <v>0</v>
      </c>
      <c r="J233" s="74">
        <v>6650</v>
      </c>
      <c r="K233" s="59">
        <v>0</v>
      </c>
      <c r="L233" s="46">
        <f t="shared" si="34"/>
        <v>6650</v>
      </c>
    </row>
    <row r="234" spans="1:12" s="71" customFormat="1" ht="27.75" customHeight="1">
      <c r="A234" s="70"/>
      <c r="B234" s="118" t="s">
        <v>148</v>
      </c>
      <c r="C234" s="42" t="s">
        <v>147</v>
      </c>
      <c r="D234" s="95">
        <v>40267</v>
      </c>
      <c r="E234" s="67">
        <v>0</v>
      </c>
      <c r="F234" s="120">
        <v>18054</v>
      </c>
      <c r="G234" s="67">
        <v>0</v>
      </c>
      <c r="H234" s="120">
        <v>57524</v>
      </c>
      <c r="I234" s="67">
        <v>0</v>
      </c>
      <c r="J234" s="120">
        <v>50000</v>
      </c>
      <c r="K234" s="67">
        <v>0</v>
      </c>
      <c r="L234" s="53">
        <f t="shared" si="34"/>
        <v>50000</v>
      </c>
    </row>
    <row r="235" spans="1:12" s="71" customFormat="1" ht="38.25">
      <c r="A235" s="72"/>
      <c r="B235" s="119" t="s">
        <v>243</v>
      </c>
      <c r="C235" s="50" t="s">
        <v>244</v>
      </c>
      <c r="D235" s="61">
        <v>0</v>
      </c>
      <c r="E235" s="61">
        <v>0</v>
      </c>
      <c r="F235" s="130">
        <v>15000</v>
      </c>
      <c r="G235" s="61">
        <v>0</v>
      </c>
      <c r="H235" s="104">
        <v>15000</v>
      </c>
      <c r="I235" s="61">
        <v>0</v>
      </c>
      <c r="J235" s="130">
        <v>15000</v>
      </c>
      <c r="K235" s="61">
        <v>0</v>
      </c>
      <c r="L235" s="60">
        <f t="shared" si="34"/>
        <v>15000</v>
      </c>
    </row>
    <row r="236" spans="1:12" s="71" customFormat="1" ht="12.75">
      <c r="A236" s="70"/>
      <c r="B236" s="124" t="s">
        <v>264</v>
      </c>
      <c r="C236" s="106" t="s">
        <v>289</v>
      </c>
      <c r="D236" s="67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0</v>
      </c>
      <c r="J236" s="120">
        <v>9800</v>
      </c>
      <c r="K236" s="67">
        <v>0</v>
      </c>
      <c r="L236" s="53">
        <f t="shared" si="34"/>
        <v>9800</v>
      </c>
    </row>
    <row r="237" spans="1:12" s="71" customFormat="1" ht="13.5" customHeight="1">
      <c r="A237" s="70" t="s">
        <v>9</v>
      </c>
      <c r="B237" s="39">
        <v>61</v>
      </c>
      <c r="C237" s="73" t="s">
        <v>62</v>
      </c>
      <c r="D237" s="83">
        <f aca="true" t="shared" si="35" ref="D237:I237">SUM(D229:D236)</f>
        <v>134009</v>
      </c>
      <c r="E237" s="62">
        <f t="shared" si="35"/>
        <v>0</v>
      </c>
      <c r="F237" s="83">
        <f t="shared" si="35"/>
        <v>112401</v>
      </c>
      <c r="G237" s="62">
        <f t="shared" si="35"/>
        <v>0</v>
      </c>
      <c r="H237" s="83">
        <f t="shared" si="35"/>
        <v>198871</v>
      </c>
      <c r="I237" s="62">
        <f t="shared" si="35"/>
        <v>0</v>
      </c>
      <c r="J237" s="83">
        <f>SUM(J229:J236)</f>
        <v>109645</v>
      </c>
      <c r="K237" s="62">
        <f>SUM(K229:K236)</f>
        <v>0</v>
      </c>
      <c r="L237" s="83">
        <f>SUM(L229:L236)</f>
        <v>109645</v>
      </c>
    </row>
    <row r="238" spans="1:12" s="71" customFormat="1" ht="13.5" customHeight="1">
      <c r="A238" s="70" t="s">
        <v>9</v>
      </c>
      <c r="B238" s="41">
        <v>1.102</v>
      </c>
      <c r="C238" s="81" t="s">
        <v>38</v>
      </c>
      <c r="D238" s="83">
        <f aca="true" t="shared" si="36" ref="D238:L238">D237</f>
        <v>134009</v>
      </c>
      <c r="E238" s="62">
        <f t="shared" si="36"/>
        <v>0</v>
      </c>
      <c r="F238" s="83">
        <f>F237</f>
        <v>112401</v>
      </c>
      <c r="G238" s="62">
        <f>G237</f>
        <v>0</v>
      </c>
      <c r="H238" s="83">
        <f>H237</f>
        <v>198871</v>
      </c>
      <c r="I238" s="62">
        <f t="shared" si="36"/>
        <v>0</v>
      </c>
      <c r="J238" s="83">
        <f t="shared" si="36"/>
        <v>109645</v>
      </c>
      <c r="K238" s="62">
        <f t="shared" si="36"/>
        <v>0</v>
      </c>
      <c r="L238" s="83">
        <f t="shared" si="36"/>
        <v>109645</v>
      </c>
    </row>
    <row r="239" spans="1:12" ht="12.75">
      <c r="A239" s="17" t="s">
        <v>9</v>
      </c>
      <c r="B239" s="84">
        <v>1</v>
      </c>
      <c r="C239" s="85" t="s">
        <v>12</v>
      </c>
      <c r="D239" s="74">
        <f>D238+D225</f>
        <v>490312</v>
      </c>
      <c r="E239" s="59">
        <f aca="true" t="shared" si="37" ref="E239:L239">E238+E225</f>
        <v>0</v>
      </c>
      <c r="F239" s="74">
        <f>F238+F225</f>
        <v>1610460</v>
      </c>
      <c r="G239" s="59">
        <f>G238+G225</f>
        <v>0</v>
      </c>
      <c r="H239" s="74">
        <f t="shared" si="37"/>
        <v>1130625</v>
      </c>
      <c r="I239" s="59">
        <f t="shared" si="37"/>
        <v>0</v>
      </c>
      <c r="J239" s="74">
        <f t="shared" si="37"/>
        <v>1518937</v>
      </c>
      <c r="K239" s="59">
        <f t="shared" si="37"/>
        <v>0</v>
      </c>
      <c r="L239" s="74">
        <f t="shared" si="37"/>
        <v>1518937</v>
      </c>
    </row>
    <row r="240" spans="1:12" s="71" customFormat="1" ht="12.75">
      <c r="A240" s="86" t="s">
        <v>9</v>
      </c>
      <c r="B240" s="87">
        <v>5452</v>
      </c>
      <c r="C240" s="35" t="s">
        <v>1</v>
      </c>
      <c r="D240" s="83">
        <f aca="true" t="shared" si="38" ref="D240:I241">D239</f>
        <v>490312</v>
      </c>
      <c r="E240" s="62">
        <f t="shared" si="38"/>
        <v>0</v>
      </c>
      <c r="F240" s="83">
        <f>F239</f>
        <v>1610460</v>
      </c>
      <c r="G240" s="62">
        <f>G239</f>
        <v>0</v>
      </c>
      <c r="H240" s="83">
        <f t="shared" si="38"/>
        <v>1130625</v>
      </c>
      <c r="I240" s="62">
        <f t="shared" si="38"/>
        <v>0</v>
      </c>
      <c r="J240" s="83">
        <f aca="true" t="shared" si="39" ref="J240:L241">J239</f>
        <v>1518937</v>
      </c>
      <c r="K240" s="62">
        <f t="shared" si="39"/>
        <v>0</v>
      </c>
      <c r="L240" s="83">
        <f t="shared" si="39"/>
        <v>1518937</v>
      </c>
    </row>
    <row r="241" spans="1:12" s="71" customFormat="1" ht="12.75">
      <c r="A241" s="68" t="s">
        <v>9</v>
      </c>
      <c r="B241" s="68"/>
      <c r="C241" s="69" t="s">
        <v>56</v>
      </c>
      <c r="D241" s="46">
        <f t="shared" si="38"/>
        <v>490312</v>
      </c>
      <c r="E241" s="59">
        <f t="shared" si="38"/>
        <v>0</v>
      </c>
      <c r="F241" s="46">
        <f>F240</f>
        <v>1610460</v>
      </c>
      <c r="G241" s="59">
        <f>G240</f>
        <v>0</v>
      </c>
      <c r="H241" s="46">
        <f t="shared" si="38"/>
        <v>1130625</v>
      </c>
      <c r="I241" s="59">
        <f t="shared" si="38"/>
        <v>0</v>
      </c>
      <c r="J241" s="46">
        <f t="shared" si="39"/>
        <v>1518937</v>
      </c>
      <c r="K241" s="59">
        <f t="shared" si="39"/>
        <v>0</v>
      </c>
      <c r="L241" s="46">
        <f t="shared" si="39"/>
        <v>1518937</v>
      </c>
    </row>
    <row r="242" spans="1:12" ht="12.75">
      <c r="A242" s="68" t="s">
        <v>9</v>
      </c>
      <c r="B242" s="68"/>
      <c r="C242" s="69" t="s">
        <v>2</v>
      </c>
      <c r="D242" s="56">
        <f aca="true" t="shared" si="40" ref="D242:L242">D241+D108</f>
        <v>561593</v>
      </c>
      <c r="E242" s="56">
        <f t="shared" si="40"/>
        <v>41301</v>
      </c>
      <c r="F242" s="56">
        <f t="shared" si="40"/>
        <v>1651540</v>
      </c>
      <c r="G242" s="56">
        <f t="shared" si="40"/>
        <v>41205</v>
      </c>
      <c r="H242" s="56">
        <f t="shared" si="40"/>
        <v>1179892</v>
      </c>
      <c r="I242" s="56">
        <f t="shared" si="40"/>
        <v>39312</v>
      </c>
      <c r="J242" s="56">
        <f t="shared" si="40"/>
        <v>1608980</v>
      </c>
      <c r="K242" s="56">
        <f t="shared" si="40"/>
        <v>40520</v>
      </c>
      <c r="L242" s="56">
        <f t="shared" si="40"/>
        <v>1649500</v>
      </c>
    </row>
    <row r="243" spans="1:12" ht="12.75">
      <c r="A243" s="1"/>
      <c r="B243" s="1"/>
      <c r="C243" s="13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1:12" ht="12.75">
      <c r="A244" s="1"/>
      <c r="B244" s="58"/>
      <c r="C244" s="57"/>
      <c r="D244" s="88"/>
      <c r="E244" s="88"/>
      <c r="F244" s="88"/>
      <c r="G244" s="88"/>
      <c r="H244" s="88"/>
      <c r="I244" s="88"/>
      <c r="J244" s="88"/>
      <c r="K244" s="88"/>
      <c r="L244" s="88"/>
    </row>
    <row r="245" spans="1:12" ht="12.75">
      <c r="A245" s="1"/>
      <c r="B245" s="41"/>
      <c r="C245" s="97"/>
      <c r="D245" s="88"/>
      <c r="E245" s="88"/>
      <c r="F245" s="88"/>
      <c r="G245" s="88"/>
      <c r="H245" s="88"/>
      <c r="I245" s="88"/>
      <c r="J245" s="88"/>
      <c r="K245" s="88"/>
      <c r="L245" s="88"/>
    </row>
    <row r="246" spans="1:12" ht="12.75">
      <c r="A246" s="49"/>
      <c r="B246" s="49"/>
      <c r="C246" s="89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6:12" ht="12.75">
      <c r="F247" s="15"/>
      <c r="G247" s="15"/>
      <c r="K247" s="15"/>
      <c r="L247" s="15"/>
    </row>
    <row r="248" spans="6:12" ht="12.75">
      <c r="F248" s="15"/>
      <c r="G248" s="15"/>
      <c r="K248" s="15"/>
      <c r="L248" s="15"/>
    </row>
    <row r="249" spans="6:12" ht="12.75">
      <c r="F249" s="15"/>
      <c r="G249" s="15"/>
      <c r="K249" s="15"/>
      <c r="L249" s="15"/>
    </row>
    <row r="250" spans="6:12" ht="12.75">
      <c r="F250" s="15"/>
      <c r="G250" s="15"/>
      <c r="K250" s="15"/>
      <c r="L250" s="15"/>
    </row>
    <row r="251" spans="6:12" ht="12.75">
      <c r="F251" s="15"/>
      <c r="G251" s="15"/>
      <c r="K251" s="15"/>
      <c r="L251" s="15"/>
    </row>
    <row r="252" spans="6:12" ht="12.75">
      <c r="F252" s="15"/>
      <c r="G252" s="15"/>
      <c r="K252" s="15"/>
      <c r="L252" s="15"/>
    </row>
    <row r="253" spans="6:12" ht="12.75">
      <c r="F253" s="15"/>
      <c r="G253" s="15"/>
      <c r="K253" s="15"/>
      <c r="L253" s="15"/>
    </row>
    <row r="254" spans="6:12" ht="12.75">
      <c r="F254" s="15"/>
      <c r="G254" s="15"/>
      <c r="K254" s="15"/>
      <c r="L254" s="15"/>
    </row>
    <row r="255" spans="6:12" ht="12.75">
      <c r="F255" s="15"/>
      <c r="G255" s="15"/>
      <c r="K255" s="15"/>
      <c r="L255" s="15"/>
    </row>
    <row r="256" spans="6:12" ht="12.75">
      <c r="F256" s="15"/>
      <c r="G256" s="15"/>
      <c r="K256" s="15"/>
      <c r="L256" s="15"/>
    </row>
    <row r="257" spans="6:12" ht="12.75">
      <c r="F257" s="15"/>
      <c r="G257" s="15"/>
      <c r="K257" s="15"/>
      <c r="L257" s="15"/>
    </row>
    <row r="258" spans="6:12" ht="12.75">
      <c r="F258" s="15"/>
      <c r="G258" s="15"/>
      <c r="K258" s="15"/>
      <c r="L258" s="15"/>
    </row>
    <row r="259" spans="6:12" ht="12.75">
      <c r="F259" s="15"/>
      <c r="G259" s="15"/>
      <c r="K259" s="15"/>
      <c r="L259" s="15"/>
    </row>
    <row r="260" spans="6:12" ht="12.75">
      <c r="F260" s="15"/>
      <c r="G260" s="15"/>
      <c r="K260" s="15"/>
      <c r="L260" s="15"/>
    </row>
    <row r="261" spans="6:12" ht="12.75">
      <c r="F261" s="15"/>
      <c r="G261" s="15"/>
      <c r="K261" s="15"/>
      <c r="L261" s="15"/>
    </row>
    <row r="262" spans="6:12" ht="12.75">
      <c r="F262" s="15"/>
      <c r="G262" s="15"/>
      <c r="K262" s="15"/>
      <c r="L262" s="15"/>
    </row>
    <row r="263" spans="6:12" ht="12.75">
      <c r="F263" s="15"/>
      <c r="G263" s="15"/>
      <c r="K263" s="15"/>
      <c r="L263" s="15"/>
    </row>
    <row r="264" spans="6:12" ht="12.75">
      <c r="F264" s="15"/>
      <c r="G264" s="15"/>
      <c r="K264" s="15"/>
      <c r="L264" s="15"/>
    </row>
  </sheetData>
  <sheetProtection/>
  <autoFilter ref="A14:L245"/>
  <mergeCells count="8">
    <mergeCell ref="H13:I13"/>
    <mergeCell ref="J13:L13"/>
    <mergeCell ref="D13:E13"/>
    <mergeCell ref="F13:G13"/>
    <mergeCell ref="H12:I12"/>
    <mergeCell ref="J12:L12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0" useFirstPageNumber="1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2012-06-22T07:33:15Z</cp:lastPrinted>
  <dcterms:created xsi:type="dcterms:W3CDTF">2004-06-02T16:27:26Z</dcterms:created>
  <dcterms:modified xsi:type="dcterms:W3CDTF">2012-06-23T10:23:40Z</dcterms:modified>
  <cp:category/>
  <cp:version/>
  <cp:contentType/>
  <cp:contentStatus/>
</cp:coreProperties>
</file>